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dílené disky\2023\00_bez čísel\11_Přibyslav_chodník\3) vývoj\DPS\Soupis stavebních prací\vývoj_Soupis stavebních prací\"/>
    </mc:Choice>
  </mc:AlternateContent>
  <bookViews>
    <workbookView xWindow="0" yWindow="0" windowWidth="28800" windowHeight="12480"/>
  </bookViews>
  <sheets>
    <sheet name="SO102 - KOM. A ZPEVNĚNÉ PLOCHY" sheetId="4" r:id="rId1"/>
  </sheets>
  <calcPr calcId="162913" iterateCount="1"/>
</workbook>
</file>

<file path=xl/calcChain.xml><?xml version="1.0" encoding="utf-8"?>
<calcChain xmlns="http://schemas.openxmlformats.org/spreadsheetml/2006/main">
  <c r="N64" i="4" l="1"/>
  <c r="N286" i="4"/>
  <c r="N283" i="4"/>
  <c r="N280" i="4"/>
  <c r="N278" i="4"/>
  <c r="N276" i="4"/>
  <c r="N274" i="4"/>
  <c r="N273" i="4"/>
  <c r="N271" i="4"/>
  <c r="N269" i="4"/>
  <c r="N265" i="4"/>
  <c r="N259" i="4"/>
  <c r="N256" i="4"/>
  <c r="N253" i="4"/>
  <c r="N249" i="4"/>
  <c r="N245" i="4"/>
  <c r="N244" i="4"/>
  <c r="N241" i="4"/>
  <c r="N237" i="4"/>
  <c r="N234" i="4"/>
  <c r="N230" i="4"/>
  <c r="N227" i="4"/>
  <c r="N226" i="4"/>
  <c r="N221" i="4"/>
  <c r="N220" i="4"/>
  <c r="N217" i="4"/>
  <c r="N212" i="4"/>
  <c r="N207" i="4"/>
  <c r="N203" i="4"/>
  <c r="N199" i="4"/>
  <c r="N195" i="4"/>
  <c r="N191" i="4"/>
  <c r="N187" i="4"/>
  <c r="N182" i="4"/>
  <c r="N177" i="4"/>
  <c r="N172" i="4"/>
  <c r="N168" i="4"/>
  <c r="N163" i="4"/>
  <c r="N158" i="4"/>
  <c r="N153" i="4"/>
  <c r="N148" i="4"/>
  <c r="N145" i="4"/>
  <c r="N141" i="4"/>
  <c r="N138" i="4"/>
  <c r="N135" i="4"/>
  <c r="N132" i="4"/>
  <c r="N130" i="4"/>
  <c r="N127" i="4"/>
  <c r="N124" i="4"/>
  <c r="N118" i="4"/>
  <c r="N113" i="4"/>
  <c r="N108" i="4"/>
  <c r="N104" i="4"/>
  <c r="N101" i="4"/>
  <c r="N98" i="4"/>
  <c r="N92" i="4"/>
  <c r="N89" i="4"/>
  <c r="N275" i="4" l="1"/>
  <c r="M268" i="4"/>
  <c r="N152" i="4"/>
  <c r="N58" i="4" s="1"/>
  <c r="N198" i="4"/>
  <c r="N233" i="4"/>
  <c r="N60" i="4" s="1"/>
  <c r="N123" i="4"/>
  <c r="N57" i="4" s="1"/>
  <c r="N107" i="4"/>
  <c r="N56" i="4" s="1"/>
  <c r="N86" i="4"/>
  <c r="M267" i="4" l="1"/>
  <c r="N62" i="4" s="1"/>
  <c r="N63" i="4"/>
  <c r="N59" i="4"/>
  <c r="M46" i="4"/>
  <c r="BK286" i="4"/>
  <c r="BI286" i="4"/>
  <c r="BH286" i="4"/>
  <c r="BG286" i="4"/>
  <c r="BF286" i="4"/>
  <c r="AA286" i="4"/>
  <c r="Y286" i="4"/>
  <c r="BE286" i="4"/>
  <c r="BK283" i="4"/>
  <c r="BI283" i="4"/>
  <c r="BH283" i="4"/>
  <c r="BG283" i="4"/>
  <c r="BF283" i="4"/>
  <c r="AA283" i="4"/>
  <c r="Y283" i="4"/>
  <c r="BE283" i="4"/>
  <c r="BK280" i="4"/>
  <c r="BI280" i="4"/>
  <c r="BH280" i="4"/>
  <c r="BG280" i="4"/>
  <c r="BF280" i="4"/>
  <c r="AA280" i="4"/>
  <c r="Y280" i="4"/>
  <c r="BE280" i="4"/>
  <c r="BK278" i="4"/>
  <c r="BI278" i="4"/>
  <c r="BH278" i="4"/>
  <c r="BG278" i="4"/>
  <c r="BF278" i="4"/>
  <c r="AA278" i="4"/>
  <c r="Y278" i="4"/>
  <c r="BE278" i="4"/>
  <c r="BK276" i="4"/>
  <c r="BI276" i="4"/>
  <c r="BH276" i="4"/>
  <c r="BG276" i="4"/>
  <c r="BF276" i="4"/>
  <c r="AA276" i="4"/>
  <c r="Y276" i="4"/>
  <c r="W275" i="4"/>
  <c r="BK263" i="4"/>
  <c r="BK262" i="4" s="1"/>
  <c r="BI263" i="4"/>
  <c r="BH263" i="4"/>
  <c r="BG263" i="4"/>
  <c r="BF263" i="4"/>
  <c r="AA263" i="4"/>
  <c r="AA262" i="4" s="1"/>
  <c r="Y263" i="4"/>
  <c r="Y262" i="4" s="1"/>
  <c r="N263" i="4"/>
  <c r="N262" i="4" s="1"/>
  <c r="W262" i="4"/>
  <c r="BK195" i="4"/>
  <c r="BI195" i="4"/>
  <c r="BH195" i="4"/>
  <c r="BG195" i="4"/>
  <c r="BF195" i="4"/>
  <c r="AA195" i="4"/>
  <c r="Y195" i="4"/>
  <c r="BE195" i="4"/>
  <c r="BK182" i="4"/>
  <c r="BI182" i="4"/>
  <c r="BH182" i="4"/>
  <c r="BG182" i="4"/>
  <c r="BF182" i="4"/>
  <c r="AA182" i="4"/>
  <c r="Y182" i="4"/>
  <c r="BE182" i="4"/>
  <c r="BK172" i="4"/>
  <c r="BI172" i="4"/>
  <c r="BH172" i="4"/>
  <c r="BG172" i="4"/>
  <c r="BF172" i="4"/>
  <c r="AA172" i="4"/>
  <c r="Y172" i="4"/>
  <c r="BE172" i="4"/>
  <c r="BK168" i="4"/>
  <c r="BI168" i="4"/>
  <c r="BH168" i="4"/>
  <c r="BG168" i="4"/>
  <c r="BF168" i="4"/>
  <c r="AA168" i="4"/>
  <c r="Y168" i="4"/>
  <c r="BE168" i="4"/>
  <c r="BK163" i="4"/>
  <c r="BI163" i="4"/>
  <c r="BH163" i="4"/>
  <c r="BG163" i="4"/>
  <c r="BF163" i="4"/>
  <c r="AA163" i="4"/>
  <c r="Y163" i="4"/>
  <c r="BE163" i="4"/>
  <c r="BK153" i="4"/>
  <c r="BI153" i="4"/>
  <c r="BH153" i="4"/>
  <c r="BG153" i="4"/>
  <c r="BF153" i="4"/>
  <c r="AA153" i="4"/>
  <c r="Y153" i="4"/>
  <c r="W152" i="4"/>
  <c r="BK134" i="4"/>
  <c r="BI134" i="4"/>
  <c r="BH134" i="4"/>
  <c r="BG134" i="4"/>
  <c r="BF134" i="4"/>
  <c r="BE134" i="4"/>
  <c r="AA134" i="4"/>
  <c r="Y134" i="4"/>
  <c r="BK123" i="4"/>
  <c r="BI123" i="4"/>
  <c r="BH123" i="4"/>
  <c r="BG123" i="4"/>
  <c r="BF123" i="4"/>
  <c r="AA123" i="4"/>
  <c r="Y123" i="4"/>
  <c r="BK118" i="4"/>
  <c r="BI118" i="4"/>
  <c r="BH118" i="4"/>
  <c r="BG118" i="4"/>
  <c r="BF118" i="4"/>
  <c r="AA118" i="4"/>
  <c r="Y118" i="4"/>
  <c r="BE118" i="4"/>
  <c r="BK113" i="4"/>
  <c r="BI113" i="4"/>
  <c r="BH113" i="4"/>
  <c r="BG113" i="4"/>
  <c r="BF113" i="4"/>
  <c r="AA113" i="4"/>
  <c r="Y113" i="4"/>
  <c r="W107" i="4"/>
  <c r="BK95" i="4"/>
  <c r="BI95" i="4"/>
  <c r="BH95" i="4"/>
  <c r="BF95" i="4"/>
  <c r="BE95" i="4"/>
  <c r="AA95" i="4"/>
  <c r="Y95" i="4"/>
  <c r="N95" i="4"/>
  <c r="N85" i="4" s="1"/>
  <c r="N84" i="4" s="1"/>
  <c r="N83" i="4" s="1"/>
  <c r="N53" i="4" s="1"/>
  <c r="BK92" i="4"/>
  <c r="BI92" i="4"/>
  <c r="BH92" i="4"/>
  <c r="BG92" i="4"/>
  <c r="BF92" i="4"/>
  <c r="AA92" i="4"/>
  <c r="Y92" i="4"/>
  <c r="BE92" i="4"/>
  <c r="W85" i="4"/>
  <c r="F80" i="4"/>
  <c r="M79" i="4"/>
  <c r="F79" i="4"/>
  <c r="F77" i="4"/>
  <c r="F49" i="4"/>
  <c r="M48" i="4"/>
  <c r="F48" i="4"/>
  <c r="F46" i="4"/>
  <c r="F44" i="4"/>
  <c r="M77" i="4"/>
  <c r="F73" i="4"/>
  <c r="BE276" i="4" l="1"/>
  <c r="BE263" i="4"/>
  <c r="N61" i="4"/>
  <c r="BE113" i="4"/>
  <c r="BG95" i="4"/>
  <c r="H30" i="4" s="1"/>
  <c r="BE153" i="4"/>
  <c r="BK85" i="4"/>
  <c r="W84" i="4"/>
  <c r="W83" i="4" s="1"/>
  <c r="Y85" i="4"/>
  <c r="BK107" i="4"/>
  <c r="Y275" i="4"/>
  <c r="AA107" i="4"/>
  <c r="M29" i="4"/>
  <c r="H32" i="4"/>
  <c r="Y152" i="4"/>
  <c r="AA152" i="4"/>
  <c r="AA85" i="4"/>
  <c r="BK275" i="4"/>
  <c r="AA275" i="4"/>
  <c r="H31" i="4"/>
  <c r="H29" i="4"/>
  <c r="Y107" i="4"/>
  <c r="BK152" i="4"/>
  <c r="F42" i="4"/>
  <c r="BE123" i="4" l="1"/>
  <c r="M28" i="4" s="1"/>
  <c r="N55" i="4"/>
  <c r="Y84" i="4"/>
  <c r="Y83" i="4" s="1"/>
  <c r="BK84" i="4"/>
  <c r="AA84" i="4"/>
  <c r="AA83" i="4" s="1"/>
  <c r="H28" i="4" l="1"/>
  <c r="N54" i="4"/>
  <c r="BK83" i="4"/>
  <c r="M26" i="4" l="1"/>
  <c r="L34" i="4" s="1"/>
</calcChain>
</file>

<file path=xl/sharedStrings.xml><?xml version="1.0" encoding="utf-8"?>
<sst xmlns="http://schemas.openxmlformats.org/spreadsheetml/2006/main" count="788" uniqueCount="323">
  <si>
    <t>List obsahuje:</t>
  </si>
  <si>
    <t>False</t>
  </si>
  <si>
    <t>optimalizováno pro tisk sestav ve formátu A4 - na výšku</t>
  </si>
  <si>
    <t>&gt;&gt;  skryté sloupce  &lt;&lt;</t>
  </si>
  <si>
    <t>v ---  níže se nacházejí doplnkové a pomocné údaje k sestavám  --- v</t>
  </si>
  <si>
    <t>Stavba:</t>
  </si>
  <si>
    <t>1</t>
  </si>
  <si>
    <t>Místo:</t>
  </si>
  <si>
    <t>Datum:</t>
  </si>
  <si>
    <t>Zadavatel:</t>
  </si>
  <si>
    <t>IČ:</t>
  </si>
  <si>
    <t>DIČ:</t>
  </si>
  <si>
    <t>Uchazeč:</t>
  </si>
  <si>
    <t>Projektant:</t>
  </si>
  <si>
    <t>Atelier TESTUDO a.s.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</si>
  <si>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</si>
  <si>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</si>
  <si>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</si>
  <si>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</si>
  <si>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</si>
  <si>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</si>
  <si>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</si>
  <si>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</si>
  <si>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</si>
  <si>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</si>
  <si>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</si>
  <si>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</si>
  <si>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</si>
  <si>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</si>
  <si>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</si>
  <si>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</si>
  <si>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2</t>
  </si>
  <si>
    <t>{9EF5E7D8-EB9D-4BFF-AA80-18D42124708B}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</si>
  <si>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</si>
  <si>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</si>
  <si>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</si>
  <si>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</si>
  <si>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</si>
  <si>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</si>
  <si>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</si>
  <si>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KSO:</t>
  </si>
  <si>
    <t>Dle výběrového řízení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</si>
  <si>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</si>
  <si>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</si>
  <si>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</si>
  <si>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</si>
  <si>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</si>
  <si>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</si>
  <si>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</si>
  <si>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99 - Přesun hmot</t>
  </si>
  <si>
    <t>0 - Všeobecné konstrukce a práce</t>
  </si>
  <si>
    <t>SOUPIS PRACÍ</t>
  </si>
  <si>
    <t>PČ</t>
  </si>
  <si>
    <t>Popis</t>
  </si>
  <si>
    <t>MJ</t>
  </si>
  <si>
    <t>Množství</t>
  </si>
  <si>
    <t>J.cena [CZK]</t>
  </si>
  <si>
    <t>Cena celkem
[CZK]</t>
  </si>
  <si>
    <t>Cenová soustava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</si>
  <si>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</si>
  <si>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</si>
  <si>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</si>
  <si>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</si>
  <si>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</si>
  <si>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</si>
  <si>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</si>
  <si>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</si>
  <si>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K</t>
  </si>
  <si>
    <t>CS ÚRS 2012 01</t>
  </si>
  <si>
    <t>4</t>
  </si>
  <si>
    <t>PP</t>
  </si>
  <si>
    <t>VV</t>
  </si>
  <si>
    <t>m3</t>
  </si>
  <si>
    <t>P</t>
  </si>
  <si>
    <t>t</t>
  </si>
  <si>
    <t>m</t>
  </si>
  <si>
    <t>m2</t>
  </si>
  <si>
    <t>16</t>
  </si>
  <si>
    <t>kus</t>
  </si>
  <si>
    <t>512</t>
  </si>
  <si>
    <t>HZS</t>
  </si>
  <si>
    <t>122101103</t>
  </si>
  <si>
    <t>Uložení sypaniny z hornin nesoudržných kamenitých do násypů zhutněných</t>
  </si>
  <si>
    <t>Soupis:</t>
  </si>
  <si>
    <t xml:space="preserve">    5 - Komunikace</t>
  </si>
  <si>
    <t xml:space="preserve">    8 - Trubní vedení  D+M</t>
  </si>
  <si>
    <t xml:space="preserve">    9 - Ostatní konstrukce a práce-bourání</t>
  </si>
  <si>
    <t>122101101</t>
  </si>
  <si>
    <t>122101102</t>
  </si>
  <si>
    <t>564 CD01 01 R0718</t>
  </si>
  <si>
    <t>564 CD01 02 R0718</t>
  </si>
  <si>
    <t>564 CD01 03 R0718</t>
  </si>
  <si>
    <t xml:space="preserve">D+M   Varovný a signální pás - reliéfní betonová zámková dlažba pro nevidomé (rozměry viz PD). Odstín červený.
Včetně dovozu, složení, rozprostření a pokládky.
Včetně vyplnění spár, s dvojitým hutněním, vibrováním a se smetením přebytečného materiálu.
</t>
  </si>
  <si>
    <t xml:space="preserve">D+M   Varovný a signální pás - reliéfní betonová zámková dlažba pro nevidomé (rozměry viz PD). Odstín červený.
Včetně dovozu, složení, rozprostření a pokládky.
Včetně vyplnění spár, s dvojitým hutněním, vibrováním a se smetením přebytečného materiálu.
Včetně zhutnění podkladní vrstvy ze ŠD (parametry hutnění viz PD).
Včetně řešení odvodnění - vyspádováním.
Včetně napojení na stávající a navazující zpevněné plochy (výškové osazení a vyspádování je nutno přizpůsobit stávajícím a navazujícím zpevněným plochám).
</t>
  </si>
  <si>
    <t>89 111 VP1 R0718</t>
  </si>
  <si>
    <t xml:space="preserve">D+M  Bodová uliční vpusť, odtok DN 150.
Materiál - beton.
Včetně litinové mříže, nástavce, kalového koše, zápachové uzávěrky
Včetně veškerého příslušenství, doplňků, tvarovek, armatur, chrániček, atd.
Včetně uložení do betonového lože z betonu C20/25
</t>
  </si>
  <si>
    <t>9141111119R0718</t>
  </si>
  <si>
    <t>Svislé dopravní značení</t>
  </si>
  <si>
    <t>D+M   Vodorovné dopravní značení - liniové - plastový nástřik (min. dávkování plast 2500g/m2, balotina 400g/m2), odstín bílý.</t>
  </si>
  <si>
    <t xml:space="preserve">D+M   Vodorovné dopravní značení - liniové - plastový nástřik (min. dávkování plast 2500g/m2, balotina 400g/m2), odstín bílý.
</t>
  </si>
  <si>
    <t>Vodorovné dopravní značení</t>
  </si>
  <si>
    <t>9152311118R0718</t>
  </si>
  <si>
    <t xml:space="preserve">D+M   Vodorovné dopravní značení - plošné - plastový nástřik (min. dávkování plast 2500g/m2, balotina 400g/m2), odstín bílý.
</t>
  </si>
  <si>
    <t xml:space="preserve">D+M   Vodorovné dopravní značení - plošné - plastový nástřik (min. dávkování plast 2500g/m2, balotina 400g/m2), odstín bílý.
</t>
  </si>
  <si>
    <t>9169 CD01 1 R0718</t>
  </si>
  <si>
    <t xml:space="preserve">D+M   Silniční obrubník betonový O 15/25, jednoduchá vazba spar, odstín dle PD.
Včetně zřízení lože z betonu prostého tř. C 16/20, včetně vyplnění a zatření spár cementovou maltou.
Včetně boční opěry z betonu prostého tř. C 16/20.
Včetně přechodových </t>
  </si>
  <si>
    <t>D+M   Silniční obrubník betonový O 15/25, jednoduchá vazba spar, odstín dle PD.
Včetně zřízení lože z betonu prostého tř. C 16/20, včetně vyplnění a zatření spár cementovou maltou.
Včetně boční opěry z betonu prostého tř. C 16/20.
Včetně přechodových a náběhových kusů obrubníku.</t>
  </si>
  <si>
    <t>Silniční obrubník O 15/25</t>
  </si>
  <si>
    <t>Silniční obrubník O 10/25</t>
  </si>
  <si>
    <t>9169 CD01 2 R0718</t>
  </si>
  <si>
    <t xml:space="preserve">D+M   Silniční obrubník betonový O 15/15, jednoduchá vazba spar, odstín dle PD.
Včetně zřízení lože z betonu prostého tř. C 16/20, včetně vyplnění a zatření spár cementovou maltou.
Včetně boční opěry z betonu prostého tř. C 16/20.
Včetně přechodových </t>
  </si>
  <si>
    <t>D+M   Silniční obrubník betonový O 15/15, jednoduchá vazba spar, odstín dle PD.
Včetně zřízení lože z betonu prostého tř. C 16/20, včetně vyplnění a zatření spár cementovou maltou.
Včetně boční opěry z betonu prostého tř. C 16/20.
Včetně přechodových a náběhových kusů obrubníku.</t>
  </si>
  <si>
    <t>Silniční obrubník O 15/15</t>
  </si>
  <si>
    <t>9169 CD01 3 R0718</t>
  </si>
  <si>
    <t>91977121510R0718</t>
  </si>
  <si>
    <t xml:space="preserve">D+M   Provedení detailů termoplasty v místech napojení stávající a nové komunikace + napojení komunikace na obrubníky - zalití termoplastickou hmotou svislých spár. 
</t>
  </si>
  <si>
    <t>ks</t>
  </si>
  <si>
    <t>998225111.1R0718</t>
  </si>
  <si>
    <t>Přesun hmot pro pozemní komunikace s krytem z kameniva, betonovým dlážděným nebo živičným</t>
  </si>
  <si>
    <t>DIO 01 R0718</t>
  </si>
  <si>
    <t xml:space="preserve">Zpracování DIO - projekt dopravně inženýrského opatření, včetně realizace.
Včetně zajištění provizorního dopravního značení. </t>
  </si>
  <si>
    <t>8192</t>
  </si>
  <si>
    <t>DIO 02 R0718</t>
  </si>
  <si>
    <t>Podání žádosti, projednání a vyřízení povolení zvláštního užívání komunikací.</t>
  </si>
  <si>
    <t xml:space="preserve">Podání žádosti, projednání a vyřízení povolení zvláštního užívání komunikací.
</t>
  </si>
  <si>
    <t>OST 01 R0718</t>
  </si>
  <si>
    <t xml:space="preserve">D+M   Oprava stávající komunikace, která se poruší v průběhu výstavby objektu (např. vyspravení obrubníků, krytu komunikací, atd.). 
</t>
  </si>
  <si>
    <t xml:space="preserve">Poznámka k položce:
Včetně přesunu hmot.
</t>
  </si>
  <si>
    <t>OST 02 R0718</t>
  </si>
  <si>
    <t xml:space="preserve">Čištění komunikací vodou v průběhu výstavby po staveništní dopravě. </t>
  </si>
  <si>
    <t xml:space="preserve">Poznámka k položce:
Včetně přesunu hmot.
</t>
  </si>
  <si>
    <t>OST 03 R0718</t>
  </si>
  <si>
    <t>Kontrola a prověření předpokladů PD (před zahájením prací) - výškové a polohové umístění na stávající zpevněné plochy, komunikace.</t>
  </si>
  <si>
    <t xml:space="preserve">Poznámka k položce:
Pozn.: Výškové napojení na stávající zpevněné plochy je odvozeno dle okolních zaměřených bodů; v rámci provádění zpevněných ploch musí být tento předpoklad ověřen - výškové umístění musí zůstat zachováno.
Včetně přesunu hmot.
</t>
  </si>
  <si>
    <t>PSV - Práce a dodávky PSV</t>
  </si>
  <si>
    <t>Odkopávky a prokopávky nezapažené v hornině tř. 1 a 2 objem do 100 m3</t>
  </si>
  <si>
    <t>%</t>
  </si>
  <si>
    <t>Odkopávky a prokopávky nezapažené v hornině tř. 3 objem do 100 m3</t>
  </si>
  <si>
    <t>1 "m3"</t>
  </si>
  <si>
    <t>Nakládání výkopku z hornin tř. 1 až 3 do 100 m3</t>
  </si>
  <si>
    <t>Vodorovné přemístění výkopku/sypaniny z horniny tř. 1 až 3 na mezideponii</t>
  </si>
  <si>
    <t>Vodorovné přemístění výkopku nebo sypaniny po suchu na obvyklém dopravním prostředku, bez naložení výkopku, avšak se složením bez rozhrnutí z horniny tř. 1 až 3 na mezideponii</t>
  </si>
  <si>
    <t xml:space="preserve">Uložení sypaniny do násypů s rozprostřením sypaniny po vrstvách a s hrubým urovnáním zhutněných s uzavřením povrchu násypu z hornin nesoudržných kamenitých
Poznámka k položce:
Dosypání krajnice podél zpevněných ploch zeminou vhodnou z mezideponie, včetně urovnání a dotvarování
</t>
  </si>
  <si>
    <t>D+M   Chodník - betonová zámková dlažba tl. 80 mm (rozměry viz PD), tvar kvádr. 
Odstín šedý.
Včetně dovozu, složení, rozprostření a pokládky.
Včetně vyplnění spár, s dvojitým hutněním, vibrováním a se smetením přebytečného materiálu.
Včetně</t>
  </si>
  <si>
    <t>D+M   Chodník - betonová zámková dlažba tl. 80 mm (rozměry viz PD), tvar kvádr. 
Odstín šedý.
Včetně dovozu, složení, rozprostření a pokládky.
Včetně vyplnění spár, s dvojitým hutněním, vibrováním a se smetením přebytečného materiálu.
Včetně zhutnění podkladní vrstvy ze ŠD (parametry hutnění viz PD) a na to provedení ložní vrstvy
Včetně řešení odvodnění - vyspádováním.
Včetně napojení na stávající a navazující zpevněné plochy (výškové osazení a vyspádování je nutno přizpůsobit stávajícím a navazujícím zpevněným plochám).</t>
  </si>
  <si>
    <t>16,0 "m2"</t>
  </si>
  <si>
    <t>122101104</t>
  </si>
  <si>
    <t>122101105</t>
  </si>
  <si>
    <t>122101106</t>
  </si>
  <si>
    <t>30 "m"</t>
  </si>
  <si>
    <t>915211112R0718</t>
  </si>
  <si>
    <t xml:space="preserve">D+M   ÚDP1 Řezání spáry stávajícího asfaltu
</t>
  </si>
  <si>
    <t>D+M ÚDP1 Řezání spáry stávajícího asfaltu</t>
  </si>
  <si>
    <t>ÚDP1</t>
  </si>
  <si>
    <t>91977121509R0718</t>
  </si>
  <si>
    <t>9169 P 16/120 R0922</t>
  </si>
  <si>
    <t>Palisáda P 16/120</t>
  </si>
  <si>
    <t>0.00</t>
  </si>
  <si>
    <t xml:space="preserve">    767 - Konstrukce zámečnické</t>
  </si>
  <si>
    <t>767 S1 R0922</t>
  </si>
  <si>
    <t>998767201</t>
  </si>
  <si>
    <t>Přesun hmot procentní pro zámečnické konstrukce v objektech v do 6 m</t>
  </si>
  <si>
    <t>998767292</t>
  </si>
  <si>
    <t>Příplatek k přesunu hmot procentní 767 za zvětšený přesun do 100 m</t>
  </si>
  <si>
    <t xml:space="preserve">    OP - Opěrná stěna OPS1</t>
  </si>
  <si>
    <t>327323127</t>
  </si>
  <si>
    <t>OPS1</t>
  </si>
  <si>
    <t>273313611</t>
  </si>
  <si>
    <t>Základové desky z betonu tř. C 16/20</t>
  </si>
  <si>
    <t>327361006</t>
  </si>
  <si>
    <t>327351211</t>
  </si>
  <si>
    <t>Bednění opěrných zdí a valů svislých i skloněných zřízení</t>
  </si>
  <si>
    <t>327 CD01 PB R0821</t>
  </si>
  <si>
    <t>D+M  Příplatek za pohledový beton.</t>
  </si>
  <si>
    <t xml:space="preserve">Pozn.: Betonové konstrukce nad UT.
Požadavky na kvalitu pohledového betonu PB1 - viz TZ.
</t>
  </si>
  <si>
    <t>Pohledový beton - nad UT</t>
  </si>
  <si>
    <t>327351221</t>
  </si>
  <si>
    <t>Bednění opěrných zdí a valů svislých i skloněných odstranění</t>
  </si>
  <si>
    <t>27 ochpb R0821</t>
  </si>
  <si>
    <t xml:space="preserve">D+M  Ochrana pohledového betonu proti poškození po dobu výstavby.
</t>
  </si>
  <si>
    <t>998153131</t>
  </si>
  <si>
    <t>Přesun hmot pro samostatné zdi a valy zděné z cihel, kamene, tvárnic nebo monolitické v do 20 m</t>
  </si>
  <si>
    <t xml:space="preserve">Nakládání, skládání a překládání neulehlého výkopku nebo sypaniny nakládání, množství do 100 m3, z hornin tř. 1 až 3
Nakládání kameniva / zeminy / recyklátu na dopravní prostředek - lom / zemník
</t>
  </si>
  <si>
    <t>89 111 CH01 R0718</t>
  </si>
  <si>
    <t xml:space="preserve">D+M  Betonová žlabovka š. 600 mm (rozměry, typ, tvar, odstín viz PD),Včetně zřízení lože z betonu prostého tř. C16/20, včetně vyplnění a zatření spár cementovou maltou
</t>
  </si>
  <si>
    <t xml:space="preserve">D+M  Betonová žlabovka š. 600 mm (rozměry, typ, tvar, odstín viz PD)
Včetně zřízení lože z betonu prostého tř. C16/20, včetně vyplnění a zatření spár cementovou maltou
</t>
  </si>
  <si>
    <t>89 111 CH02 R0718</t>
  </si>
  <si>
    <t>D+M chránička Kopoflex, DN110, Včetně zemních prací, výkopů, zásypů velmi vhodnou zeminou vč. Hutnění</t>
  </si>
  <si>
    <t>D+M chránička Kopoflex, DN110
Včetne zemních prací, výkopů, zásypů vlemi vhodnou zeminou vč. hutnění
Poznámka k položce:
Pro budoucí napojení nabíjecí stanice a pro elektriku pod oplocením u vyhřívané rampy</t>
  </si>
  <si>
    <t>OKRUŽNÍ KŘŘIŽOVATKA NA I/19, PŘIBYSLAV - DOPLNĚNÍ CHODNÍKU</t>
  </si>
  <si>
    <t>SO 100 - OBJEKTY POZEMNÍCH KOMUNIKACÍ</t>
  </si>
  <si>
    <t>Přibyslav</t>
  </si>
  <si>
    <t>Město Přibyslav</t>
  </si>
  <si>
    <t>54 "m3"</t>
  </si>
  <si>
    <t>55 "m3"</t>
  </si>
  <si>
    <t xml:space="preserve">55 "m3"; </t>
  </si>
  <si>
    <t xml:space="preserve">25 "m3"; </t>
  </si>
  <si>
    <t>80 "m3"</t>
  </si>
  <si>
    <t xml:space="preserve">Odkopávky a prokopávky nezapažené s přehozením výkopku na vzdálenost do 3 m nebo s naložením na dopravní prostředek v horninách tř. 1 a 2 do 100 m3
Poznámka k položce:
včetně Ručního dočištění výkopů.
včetně příplatku za lepivost
</t>
  </si>
  <si>
    <t xml:space="preserve">Odkopávky a prokopávky nezapažené s přehozením výkopku na vzdálenost do 3 m nebo s naložením na dopravní prostředek v horninách tř. 3 do 100 m3
Poznámka k položce:
včetně Ručního dočištění výkopů.
včetně příplatku za lepivost
</t>
  </si>
  <si>
    <t>Vodorovné přemístění dovezené zeminy</t>
  </si>
  <si>
    <t xml:space="preserve">vhodná zemina - kamenitopísčitá zemina fr. 0-63 mm </t>
  </si>
  <si>
    <t>vhodná zemina - kamenitopísčitá zemina fr. 0-63 mm 
Včetně dovozu</t>
  </si>
  <si>
    <t>475,0 "m2"</t>
  </si>
  <si>
    <t xml:space="preserve">Skladba konstrukce:
zámková dlažba DL80 - 80 mm, 
lože z kameniva L (f 0-8 mm) - 40 mm,
ŠD B (f 0-63 mm) - 200 mm.
.
</t>
  </si>
  <si>
    <t>Chodník - DL80 - TYP I.2.a</t>
  </si>
  <si>
    <t xml:space="preserve">Skladba konstrukce:
dlažba DL80 - 80 mm, 
lože z kameniva L (f 0-8 mm) - 40 mm,
ŠD B (f 0-63 mm) - 200 mm.
</t>
  </si>
  <si>
    <t>Chodník</t>
  </si>
  <si>
    <t>D+M   Chodník - asfaltový povrch z ACO 11 tl. 50 mm 
Včetně dovozu, složení, rozprostření a pokládky.
Včetně vyplnění spár, s dvojitým hutněním, vibrováním a se smetením přebytečného materiálu.
Včetně</t>
  </si>
  <si>
    <t>D+M   Chodník - asfaltový povrch z ACO 11 tl. 50 mm
Odstín šedý.
Včetně dovozu, složení, rozprostření a pokládky.
Včetně vyplnění spár, s dvojitým hutněním, vibrováním a se smetením přebytečného materiálu.
Včetně zhutnění podkladní vrstvy ze ŠD (parametry hutnění viz PD) a na to provedení ložní vrstvy
Včetně řešení odvodnění - vyspádováním.
Včetně napojení na stávající a navazující zpevněné plochy (výškové osazení a vyspádování je nutno přizpůsobit stávajícím a navazujícím zpevněným plochám).</t>
  </si>
  <si>
    <t xml:space="preserve">Skladba konstrukce:
asfaltový beton ACO 11 - 50 mm
R-materiál - 50 mm,
ŠD B (f 0-63 mm) - 200 mm.
.
</t>
  </si>
  <si>
    <t>Asfaltový chodník - ACO 11 - TYP I.2.b</t>
  </si>
  <si>
    <t>Varovné a signální pásy - TYP I.3.a</t>
  </si>
  <si>
    <t>22,0 "m2"</t>
  </si>
  <si>
    <t xml:space="preserve">Poznámka k položce:
Pozn.: Určená pro pojezd vozidel pro zatížení D400.
Pozn.: Výšky poklopů je nutno přizpůsobit skutečnému výškovému provedení zpevněných ploch a terénu.
Pozn.: Napojení na kanalizaci je součástí SO300
</t>
  </si>
  <si>
    <t>D+M  Bodová uliční vpusť, odtok DN 150, OS1.1
Materiál - beton
Včetně litinové mříže, nástavce, kalového koše, zápachové uzávěrky
Včetně veškerého příslušenství, doplňků, tvarovek, armatur, chrániček, atd.
Včetně uložení do betonového lože z betonu C20/25</t>
  </si>
  <si>
    <t>D+M  Obrubníková uliční vpusť, odtok DN 150, OS1.2
Materiál - beton
Včetně litinového krytu, nástavce, kalového koše, zápachové uzávěrky
Včetně veškerého příslušenství, doplňků, tvarovek, armatur, chrániček, atd.
Včetně uložení do betonového lože z betonu C20/25</t>
  </si>
  <si>
    <t xml:space="preserve">D+M  Obrubníková uliční vpusť, odtok DN 150.
Materiál - beton
Včetně litinovéh krytu, nástavce, kalového koše, zápachové uzávěrky
Včetně veškerého příslušenství, doplňků, tvarovek, armatur, chrániček, atd.
Včetně uložení do betonového lože z betonu C20/25
</t>
  </si>
  <si>
    <t xml:space="preserve">Poznámka k položce:
Pozn.: Osazena v chodníku,  zatížení B125
Pozn.: Výšky poklopů je nutno přizpůsobit skutečnému výškovému provedení zpevněných ploch a terénu.
Pozn.: Napojení na kanalizaci je součástí SO300
</t>
  </si>
  <si>
    <t>4,0 "m"</t>
  </si>
  <si>
    <t>D+M Chránička dělená, DN110, Včetně zemních prací, výkopů, zásypů velmi vhodnou zeminou vč. Hutnění</t>
  </si>
  <si>
    <t xml:space="preserve">D+M chránička dělená DN110
Včetne zemních prací, výkopů, zásypů vlemi vhodnou zeminou vč. hutnění
</t>
  </si>
  <si>
    <t>6,0 "m"</t>
  </si>
  <si>
    <t>6 "ks"</t>
  </si>
  <si>
    <t xml:space="preserve">Pozn.: 
1x A10 + A11 - na společném sloupku
1x A10 + A11 - na společném sloupku
2x IP 6 - na sloupu pro semafor
texty na značkách viz výkresová dokumentace DP02_situace dopravního řešení
</t>
  </si>
  <si>
    <t>2 "ks"</t>
  </si>
  <si>
    <t>D+M   Svislé dopravní značení - přesun stávajících
Včetně D+M  osazení do nové betonové patky a veškerých příslušenství</t>
  </si>
  <si>
    <t xml:space="preserve">Pozn.: 
1x A 1b 
1x IJ 4b
texty na značkách viz výkresová dokumentace DP02_situace dopravního řešení
</t>
  </si>
  <si>
    <t xml:space="preserve">Poznámka k položce:
Vodící čára V4 - 30 m
</t>
  </si>
  <si>
    <t xml:space="preserve">Poznámka k položce:
Přechod pro chodce, V7a - 1 ks (šířka přechodu 4 m)
</t>
  </si>
  <si>
    <t>1 "ks"</t>
  </si>
  <si>
    <t>185 "m"</t>
  </si>
  <si>
    <t xml:space="preserve">Vrch obruby osadit dle požadavků PD.
Obruby budou v obloucích a rozích z typových zaoblených a rohových prvků.
</t>
  </si>
  <si>
    <t>22 "m"</t>
  </si>
  <si>
    <t xml:space="preserve">D+M   Silniční obrubník betonový O 8/25, jednoduchá vazba spar, odstín dle PD.
Včetně zřízení lože z betonu prostého tř. C 16/20, včetně vyplnění a zatření spár cementovou maltou.
Včetně boční opěry z betonu prostého tř. C 16/20.
Včetně přechodových </t>
  </si>
  <si>
    <t>265 + 95 "m"</t>
  </si>
  <si>
    <t>D+M   Silniční obrubník betonový O 8/25, jednoduchá vazba spar, odstín dle PD.
Včetně zřízení lože z betonu prostého tř. C 16/20, včetně vyplnění a zatření spár cementovou maltou.
Včetně boční opěry z betonu prostého tř. C 16/20.
Včetně přechodových a náběhových kusů obrubníku.</t>
  </si>
  <si>
    <t xml:space="preserve">D+M   Palisáda betonová P 16/40, odstín dle PD.
Včetně lože z betonu prostého - uložení do zavlhlé betonové směsi z betonu prostého tř. C 16/20, včetně vyplnění a zatření spár cementovou maltou.
Včetně boční opěry z betonu prostého tř. C 16/20 - výška </t>
  </si>
  <si>
    <t>600/15 = 40 "ks"</t>
  </si>
  <si>
    <t xml:space="preserve">D+M   Palisáda betonová P 16/120, odstín dle PD.
Včetně lože z betonu prostého - uložení do zavlhlé betonové směsi z betonu prostého tř. C 16/20, včetně vyplnění a zatření spár cementovou maltou.
Včetně boční opěry z betonu prostého tř. C 16/20 - výška betonové opěry min. do 1/3 výšky palisády.
Vrch palisád osadit dle požadavků PD.
</t>
  </si>
  <si>
    <t>200 "m"</t>
  </si>
  <si>
    <t>210,0 "m"</t>
  </si>
  <si>
    <t xml:space="preserve">    OP - Opěrná stěna OPS2</t>
  </si>
  <si>
    <t>Podkladní štěrkový základ ze štěrkodrti fr. 0-63 mm</t>
  </si>
  <si>
    <t xml:space="preserve">Pozn.: štěrkodrť fr. 0-63 mm
Včetně dovozu materiálu, složení, rozprostření a hutnění
</t>
  </si>
  <si>
    <t>21,2 x 0,4 x 1,1 = 9,33 "m3; OPS1"</t>
  </si>
  <si>
    <t>Betonový základ opěrné stěny, tl. 600 mm</t>
  </si>
  <si>
    <t>21,2 x 0,6 x 0,9 + 1,1 x 0,7 x 0,9 = 12,14 "m3; OPS1"</t>
  </si>
  <si>
    <t>Opěrné zdi a valy z betonových svahových tvárnic</t>
  </si>
  <si>
    <t xml:space="preserve">Pozn.: betonové svahové tvárnice - rozměry 400x300x200 (DxŠxV)
</t>
  </si>
  <si>
    <t>33 "m2</t>
  </si>
  <si>
    <t>Geomříž pro vyztužení zeminy</t>
  </si>
  <si>
    <t xml:space="preserve">Pozn.: Geomříž pro vyztužení zeminy
dl. 2,0 m, pevnost 40/40 kn/m
Uložení po 2-3 vrstvách svahových tvárnic
Včetně dovozu materiálu, složení, rozprostření a hutnění
</t>
  </si>
  <si>
    <t>(6,4 + 15,8 + 2,4 + 13,0 + 4,2 + 4,2 = 92,0 "m2; OPS1"</t>
  </si>
  <si>
    <t>Zásyp opěrné stěny za svahovými tvárnicemi nenamrzavou zeminou v tl. 600 mm</t>
  </si>
  <si>
    <t xml:space="preserve">Pozn.: Zásyp opěrné stěny za svahovými tvárnicemi nenamrzavou zeminou v tl. 600 mm
Včetně dovozu materiálu, složení, rozprostření a hutnění
</t>
  </si>
  <si>
    <t>33 x 0,6 = 19,8 "m3; OPS1"</t>
  </si>
  <si>
    <t>21,2 x 0,6 x 2 + 0,9 x 0,6 x 2 = 26,52 "m2</t>
  </si>
  <si>
    <t>Bednění betonových základů - zřízení</t>
  </si>
  <si>
    <t>Bednění betonových základů - odstranění</t>
  </si>
  <si>
    <t>Základové desky z betonu tř. C 20/25</t>
  </si>
  <si>
    <t xml:space="preserve">Pozn.: C 20/25 - X0
Pozn.: Veškeré dilatační a pracovní spáry nutno opatřit dilatačním těsnícím profilem.
</t>
  </si>
  <si>
    <t>Výztuž opěrných zdí a valů D 16 mm z betonářské oceli B500B</t>
  </si>
  <si>
    <t>6,0 "kg"</t>
  </si>
  <si>
    <t>6,0/1000 "kg"</t>
  </si>
  <si>
    <t xml:space="preserve">Pozn.: Ocel B500B
</t>
  </si>
  <si>
    <t>Podbetonávka opěrné stěny, tl. 100 mm</t>
  </si>
  <si>
    <t xml:space="preserve">Pozn.: C 16/20 - XC1
Pozn.: Veškeré dilatační a pracovní spáry nutno opatřit dilatačním těsnícím profilem.
</t>
  </si>
  <si>
    <t>Opěrné zdi a valy ze ŽB tř. C 30/37</t>
  </si>
  <si>
    <t xml:space="preserve">Pozn.: C 30/37 - XC4-XF2
Pozn.: Veškeré dilatační a pracovní spáry nutno opatřit dilatačním těsnícím profilem.
Pozn.: 
Viditelné hrany zkosit 15/15 mm.
</t>
  </si>
  <si>
    <t>(1,55x5,5x0,35)+(0,35x5,5x2,3) = 7,41 "m3</t>
  </si>
  <si>
    <t>OPS2</t>
  </si>
  <si>
    <t>Opěrná stěna OPS2</t>
  </si>
  <si>
    <t>522,0/1000 "kg"</t>
  </si>
  <si>
    <t>522,0 "kg"</t>
  </si>
  <si>
    <t>Výztuž opěrných zdí a valů DN 10 z betonářské oceli B500B</t>
  </si>
  <si>
    <t xml:space="preserve">Pozn.: Ocel B500B
Pozn.: Včetně posvařování výztuže (dle zásad pro ochranu konstrukcí před bludnými proudy) + napojení na zemnící soustavu.
</t>
  </si>
  <si>
    <t>Výztuž opěrných zdí a valů DN 16 z betonářské oceli B500B</t>
  </si>
  <si>
    <t>63,0/1000 "kg"</t>
  </si>
  <si>
    <t>63,0 "kg"</t>
  </si>
  <si>
    <t>1,55x0,35x2+5,5x0,35x2+0,35x2,3x2+5,5x2,3x2 = 31,85  "m2</t>
  </si>
  <si>
    <t>1,75x5,5+5,5x0,35+5,5x0,06 = 11,88  "m2"</t>
  </si>
  <si>
    <t>Drenážní vrstva ze štěrku fr. 16/32</t>
  </si>
  <si>
    <t xml:space="preserve">Pozn.: Drenážní vrstva ze štěrku fr. 16/32
Včetně odvodňovací trubky PP DN 60 skrz stěnu
Včetně dovozu materiálu, složení, rozprostření a hutnění
</t>
  </si>
  <si>
    <t>5,5 x 1 x 0,15 = 0,83 "m3; OPS1"</t>
  </si>
  <si>
    <t>Pryžová podložka</t>
  </si>
  <si>
    <t xml:space="preserve">Pozn.: Pryžová podlažka pro podložení betonové trouby propustku v otvoru skrz opěrnou stěnu
</t>
  </si>
  <si>
    <t>Přesun hmot pro pozemní komunikace a chodníky</t>
  </si>
  <si>
    <t xml:space="preserve">D+M Drenážní perforované potrubí, DR01, Materiál + profil: PE-HD DN 100. Vcetne tvarovek a armatur (napr. koleno,
odbocka, oblouk, redukce, uzáver, zmena materiálu, štítky, atd.). Včetne chrániček.
</t>
  </si>
  <si>
    <t>D+M Drenážní perforované potrubí. Materiál + profil: PE-HD DN 100. Vcetne tvarovek a armatur (napr. koleno, odbocka, oblouk, redukce, uzáver, zmena materiálu, štítky, atd.)
Včetne chrániček.
Včetně veškerého příslušenství a doplňků.</t>
  </si>
  <si>
    <t>24,0 m</t>
  </si>
  <si>
    <t>5,5 x 1,55 x 0,1 = 0,85 "m3; OPS1"</t>
  </si>
  <si>
    <t xml:space="preserve">D+M  S1  Zábradlí ocelové jednostranné, v. madla 900 mm - ve specifikaci dle TZ SO 0102.
jednostranné ocelové zábradlí, materiál madlo ocelová trubka Ø44,5/4mm, sloupky ocelový uzavřený profil 40/40/4mm á 1,5m; výplň 6x ocelové pruty Ø 15/4mm, povrchová úprava žárově zinkováno, rozměr v.1100mm, kotveno dz vrchu do opěrné stěny OPS2, příslušenství kotvící a spojovací prvky, kotevní trny, kotevní plechy 
Kotvení sloupků do opěrné stěny přes patní plech P10-150/150 mm čtyřmi chemickými kotvami M10 (8.8) dl. 120 mm. Kotvení z boku do opěrné stěny
</t>
  </si>
  <si>
    <t xml:space="preserve">D+M  S1  Zábradlí ocelové jednostranné, v. madla 900 mm - ve specifikaci dle TZ SO 0102.
jednostranné ocelové zábradlí, materiál madlo ocelová trubka Ø44,5/4mm, sloupky ocelový uzavřený profil 40/40/4mm á 1,5m; výplň 6x ocelové pruty Ø 15/4mm, povrchová úprava žárově zinkováno, rozměr v.1100mm, kotveno do betonových patek nad opěrnou stěnou OPS1, příslušenství kotvící a spojovací prvky, kotevní trny, kotevní plechy 
</t>
  </si>
  <si>
    <t xml:space="preserve">D+M  S1  Zábradlí ocelové jednostranné v. madla 1100 mm - ve specifikaci dle TZ SO 0100. - u OPS1
jednostranné ocelové zábradlí, materiál madlo ocelová trubka Ø44,5/4mm, sloupky ocelový uzavřený profil 40/40/4mm á 1,5m; výplň 6x ocelové pruty Ø 15/4mm, povrchová úprava žárově zinkováno, rozměr v.1100mm, kotveno do betonových patek nad opěrnou stěnou OPS1, příslušenství kotvící a spojovací prvky, kotevní trny, kotevní plechy </t>
  </si>
  <si>
    <t xml:space="preserve">D+M  S2  Zábradlí ocelové jednostranné v. madla 1100 mm - ve specifikaci dle TZ SO 0100. - u OPS2
jednostranné ocelové zábradlí, materiál madlo ocelová trubka Ø44,5/4mm, sloupky ocelový uzavřený profil 40/40/4mm á 1,5m; výplň 6x ocelové pruty Ø 15/4mm, povrchová úprava žárově zinkováno, rozměr v.1100mm, kotveno z vrchu do opěrné stěny OPS2, příslušenství kotvící a spojovací prvky, kotevní trny, kotevní plechy </t>
  </si>
  <si>
    <t>D+M Betonová trouba DN400 pro propustek</t>
  </si>
  <si>
    <t xml:space="preserve">D+M Betonová trouba DN400 pro propustek
Včetne zemních prací, výkopů, zásypů vlemi vhodnou zeminou vč. hutnění
</t>
  </si>
  <si>
    <t>6,8 "m"</t>
  </si>
  <si>
    <t>Základové desky z betonu tř. C 25/30 XF2 pod propustek DN400</t>
  </si>
  <si>
    <t>3,3 "m3</t>
  </si>
  <si>
    <t>D+M Betonová trouba DN600 pro propustek</t>
  </si>
  <si>
    <t xml:space="preserve">D+M Betonová trouba DN600 pro propustek
Včetne zemních prací, výkopů, zásypů vlemi vhodnou zeminou vč. hutnění
</t>
  </si>
  <si>
    <t>1,1 "m"</t>
  </si>
  <si>
    <t>Základové desky z betonu tř. C 25/30 XF2 pod propustek DN600</t>
  </si>
  <si>
    <t>Obetonování propustku DN400 v tl. 100-170 mm</t>
  </si>
  <si>
    <t xml:space="preserve">Pozn.: C 25/30 - XF2
Obetonování propustku DN400 v tl. 100-170 mm
Včetně základových prahů
Pozn.: Veškeré dilatační a pracovní spáry nutno opatřit dilatačním těsnícím profilem.
</t>
  </si>
  <si>
    <t xml:space="preserve">Pozn.: C 25/30 - XF2
Obetonování propustku DN600 v tl. 100-170 mm
Včetně základových prahů
Pozn.: Veškeré dilatační a pracovní spáry nutno opatřit dilatačním těsnícím profilem.
</t>
  </si>
  <si>
    <t>Obetonování propustku DN600 v tl. 100-170 mm</t>
  </si>
  <si>
    <t>0,5 "m3</t>
  </si>
  <si>
    <t>D+M   Svislé dopravní značení - nové
Značky hliníkové, s dvojitým lisovaným ohybem, povrch reflexní tř. 1, sedmiletá certifikovaná fólie (základní velikost)
Včetně D+M sloupku (dl. do 3,5 m) - Al 70/4 mm eloxovaný.
Včetně D+M hliníkových úchytů a patek; včet</t>
  </si>
  <si>
    <t>D+M   Svislé dopravní značení,
Značky hliníkové, s dvojitým lisovaným ohybem, povrch reflexní tř. 1, sedmiletá certifikovaná fólie (základní velikost)
Včetně D+M sloupku (dl. do 3,5 m) - Al 70/4 mm eloxovaný.
Včetně D+M hliníkových úchytů a patek; včetně kotevních šroubů.
Včetně D+M základových patek z betonu C 12/15 (rozměry viz PD a TZ; 0,15 m3 / 1 patka).
Včetně zemních prací, výkopů (vč. likvidace), zásypů velmi vhodnou zeminou vč. zhutnění.
Včetně veškerého příslušenství a doplňků, kotevních prvků, povrchových úprav, atd.</t>
  </si>
  <si>
    <t xml:space="preserve">D+M   Svislé dopravní značení - přesun stávajících
Demontáž stávající značky a osazení na nové místo
Včetně D+M  osazení do nové betonové patky a veškerých příslušenství
</t>
  </si>
  <si>
    <t>89 111 VP2 R0718</t>
  </si>
  <si>
    <t>89 111 OS2.1 R0718</t>
  </si>
  <si>
    <t>89 111 BT01 R0718</t>
  </si>
  <si>
    <t>327361006-1</t>
  </si>
  <si>
    <t>327361006-2</t>
  </si>
  <si>
    <t>89111 DR01 R0718</t>
  </si>
  <si>
    <t>767 S2 R0922</t>
  </si>
  <si>
    <t xml:space="preserve">    5 - Chodník</t>
  </si>
  <si>
    <t>SO 101 CHODNÍK, SO 102 ÚPRAVA PROPUSTKŮ</t>
  </si>
  <si>
    <t>SO 101 CHODNÍKY, SO 102 ÚPRAVA PROPUSTKŮ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</si>
</sst>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%;\-0.00%"/>
    <numFmt numFmtId="165" formatCode="dd\.mm\.yyyy"/>
    <numFmt numFmtId="166" formatCode="#,##0.00000;\-#,##0.00000"/>
    <numFmt numFmtId="167" formatCode="#,##0.000;\-#,##0.000"/>
  </numFmts>
  <fonts count="47">
    <font>
      <sz val="8"/>
      <color rgb="FF000000"/>
      <name val="Trebuchet MS"/>
      <scheme val="minor"/>
    </font>
    <font>
      <sz val="10"/>
      <color theme="1"/>
      <name val="Trebuchet MS"/>
    </font>
    <font>
      <sz val="10"/>
      <color rgb="FF800000"/>
      <name val="Trebuchet MS"/>
    </font>
    <font>
      <u/>
      <sz val="10"/>
      <color rgb="FF0000FF"/>
      <name val="Trebuchet MS"/>
    </font>
    <font>
      <sz val="8"/>
      <color theme="1"/>
      <name val="Trebuchet MS"/>
    </font>
    <font>
      <sz val="8"/>
      <color rgb="FF3366FF"/>
      <name val="Trebuchet MS"/>
    </font>
    <font>
      <sz val="8"/>
      <name val="Trebuchet MS"/>
    </font>
    <font>
      <b/>
      <sz val="16"/>
      <color theme="1"/>
      <name val="Trebuchet MS"/>
    </font>
    <font>
      <b/>
      <sz val="12"/>
      <color theme="1"/>
      <name val="Trebuchet MS"/>
    </font>
    <font>
      <sz val="9"/>
      <color rgb="FF969696"/>
      <name val="Trebuchet MS"/>
    </font>
    <font>
      <sz val="9"/>
      <color theme="1"/>
      <name val="Trebuchet MS"/>
    </font>
    <font>
      <b/>
      <sz val="10"/>
      <color theme="1"/>
      <name val="Trebuchet MS"/>
    </font>
    <font>
      <sz val="8"/>
      <color rgb="FF969696"/>
      <name val="Trebuchet MS"/>
    </font>
    <font>
      <b/>
      <sz val="12"/>
      <color rgb="FF800000"/>
      <name val="Trebuchet MS"/>
    </font>
    <font>
      <sz val="12"/>
      <color theme="1"/>
      <name val="Trebuchet MS"/>
    </font>
    <font>
      <sz val="10"/>
      <color rgb="FF003366"/>
      <name val="Trebuchet MS"/>
    </font>
    <font>
      <u/>
      <sz val="10"/>
      <color rgb="FF0000FF"/>
      <name val="Trebuchet MS"/>
    </font>
    <font>
      <sz val="12"/>
      <color rgb="FF003366"/>
      <name val="Trebuchet MS"/>
    </font>
    <font>
      <sz val="8"/>
      <color rgb="FF800000"/>
      <name val="Trebuchet MS"/>
    </font>
    <font>
      <b/>
      <sz val="8"/>
      <color theme="1"/>
      <name val="Trebuchet MS"/>
    </font>
    <font>
      <sz val="8"/>
      <color rgb="FF003366"/>
      <name val="Trebuchet MS"/>
    </font>
    <font>
      <sz val="7"/>
      <color theme="1"/>
      <name val="Trebuchet MS"/>
    </font>
    <font>
      <sz val="8"/>
      <color rgb="FF800080"/>
      <name val="Trebuchet MS"/>
    </font>
    <font>
      <sz val="8"/>
      <color rgb="FF333333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sz val="8"/>
      <color theme="1"/>
      <name val="&quot;Trebuchet MS&quot;"/>
    </font>
    <font>
      <sz val="7"/>
      <color theme="1"/>
      <name val="&quot;Trebuchet MS&quot;"/>
    </font>
    <font>
      <i/>
      <sz val="7"/>
      <color rgb="FF969696"/>
      <name val="&quot;Trebuchet MS&quot;"/>
    </font>
    <font>
      <sz val="8"/>
      <color rgb="FF800080"/>
      <name val="&quot;Trebuchet MS&quot;"/>
    </font>
    <font>
      <sz val="8"/>
      <color rgb="FF333333"/>
      <name val="&quot;Trebuchet MS&quot;"/>
    </font>
    <font>
      <sz val="8"/>
      <color rgb="FF003366"/>
      <name val="&quot;Trebuchet MS&quot;"/>
    </font>
    <font>
      <sz val="8"/>
      <color theme="1"/>
      <name val="Trebuchet MS"/>
      <family val="2"/>
      <charset val="238"/>
    </font>
    <font>
      <sz val="8"/>
      <color rgb="FF333333"/>
      <name val="Trebuchet MS"/>
      <family val="2"/>
      <charset val="238"/>
    </font>
    <font>
      <sz val="7"/>
      <color theme="1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sz val="7"/>
      <color indexed="55"/>
      <name val="Trebuchet MS"/>
      <family val="2"/>
      <charset val="238"/>
    </font>
    <font>
      <sz val="8"/>
      <color indexed="20"/>
      <name val="Trebuchet MS"/>
      <family val="2"/>
      <charset val="238"/>
    </font>
    <font>
      <sz val="8"/>
      <color indexed="63"/>
      <name val="Trebuchet MS"/>
      <family val="2"/>
      <charset val="238"/>
    </font>
    <font>
      <sz val="7"/>
      <color theme="2" tint="-0.249977111117893"/>
      <name val="Trebuchet MS"/>
      <family val="2"/>
      <charset val="238"/>
    </font>
    <font>
      <sz val="8"/>
      <color theme="2" tint="-0.249977111117893"/>
      <name val="Trebuchet MS"/>
      <family val="2"/>
      <charset val="238"/>
      <scheme val="minor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rgb="FF000000"/>
      <name val="Trebuchet MS"/>
      <family val="2"/>
      <charset val="238"/>
      <scheme val="minor"/>
    </font>
    <font>
      <sz val="10"/>
      <color rgb="FF00336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theme="0"/>
      </patternFill>
    </fill>
    <fill>
      <patternFill patternType="solid">
        <fgColor rgb="FFFFFF99"/>
        <bgColor indexed="64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64"/>
      </right>
      <top style="hair">
        <color indexed="55"/>
      </top>
      <bottom style="hair">
        <color indexed="55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rgb="FF969696"/>
      </right>
      <top style="hair">
        <color indexed="64"/>
      </top>
      <bottom style="hair">
        <color indexed="64"/>
      </bottom>
      <diagonal/>
    </border>
    <border>
      <left/>
      <right style="hair">
        <color rgb="FF969696"/>
      </right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indexed="64"/>
      </top>
      <bottom/>
      <diagonal/>
    </border>
  </borders>
  <cellStyleXfs count="1">
    <xf numFmtId="0" fontId="0" fillId="0" borderId="0"/>
  </cellStyleXfs>
  <cellXfs count="311">
    <xf numFmtId="0" fontId="0" fillId="0" borderId="0" xfId="0" applyFont="1" applyAlignment="1">
      <alignment vertical="top"/>
    </xf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164" fontId="12" fillId="0" borderId="0" xfId="0" applyNumberFormat="1" applyFont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8" fillId="3" borderId="11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166" fontId="18" fillId="0" borderId="20" xfId="0" applyNumberFormat="1" applyFont="1" applyBorder="1" applyAlignment="1">
      <alignment horizontal="right"/>
    </xf>
    <xf numFmtId="166" fontId="18" fillId="0" borderId="21" xfId="0" applyNumberFormat="1" applyFont="1" applyBorder="1" applyAlignment="1">
      <alignment horizontal="right"/>
    </xf>
    <xf numFmtId="39" fontId="19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/>
    </xf>
    <xf numFmtId="0" fontId="20" fillId="0" borderId="8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20" fillId="0" borderId="22" xfId="0" applyFont="1" applyBorder="1" applyAlignment="1">
      <alignment horizontal="left"/>
    </xf>
    <xf numFmtId="166" fontId="20" fillId="0" borderId="0" xfId="0" applyNumberFormat="1" applyFont="1" applyAlignment="1">
      <alignment horizontal="right"/>
    </xf>
    <xf numFmtId="166" fontId="20" fillId="0" borderId="23" xfId="0" applyNumberFormat="1" applyFont="1" applyBorder="1" applyAlignment="1">
      <alignment horizontal="right"/>
    </xf>
    <xf numFmtId="0" fontId="20" fillId="0" borderId="0" xfId="0" applyFont="1" applyAlignment="1">
      <alignment horizontal="left"/>
    </xf>
    <xf numFmtId="39" fontId="20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/>
    </xf>
    <xf numFmtId="0" fontId="4" fillId="0" borderId="34" xfId="0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167" fontId="4" fillId="0" borderId="34" xfId="0" applyNumberFormat="1" applyFont="1" applyBorder="1" applyAlignment="1">
      <alignment horizontal="right" vertical="center"/>
    </xf>
    <xf numFmtId="0" fontId="4" fillId="0" borderId="34" xfId="0" applyFont="1" applyBorder="1" applyAlignment="1">
      <alignment horizontal="left" vertical="center" wrapText="1"/>
    </xf>
    <xf numFmtId="0" fontId="12" fillId="4" borderId="3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166" fontId="12" fillId="0" borderId="0" xfId="0" applyNumberFormat="1" applyFont="1" applyAlignment="1">
      <alignment horizontal="right" vertical="center"/>
    </xf>
    <xf numFmtId="166" fontId="12" fillId="0" borderId="23" xfId="0" applyNumberFormat="1" applyFont="1" applyBorder="1" applyAlignment="1">
      <alignment horizontal="right" vertical="center"/>
    </xf>
    <xf numFmtId="39" fontId="4" fillId="0" borderId="0" xfId="0" applyNumberFormat="1" applyFont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22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167" fontId="4" fillId="0" borderId="34" xfId="0" applyNumberFormat="1" applyFont="1" applyBorder="1" applyAlignment="1">
      <alignment horizontal="right" vertical="center"/>
    </xf>
    <xf numFmtId="167" fontId="23" fillId="0" borderId="0" xfId="0" applyNumberFormat="1" applyFont="1" applyAlignment="1">
      <alignment horizontal="right" vertical="center"/>
    </xf>
    <xf numFmtId="0" fontId="25" fillId="0" borderId="8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0" fontId="25" fillId="0" borderId="23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left" vertical="center" wrapText="1"/>
    </xf>
    <xf numFmtId="0" fontId="26" fillId="0" borderId="0" xfId="0" applyFont="1" applyAlignment="1">
      <alignment vertical="top"/>
    </xf>
    <xf numFmtId="0" fontId="26" fillId="0" borderId="9" xfId="0" applyFont="1" applyBorder="1" applyAlignment="1">
      <alignment vertical="top"/>
    </xf>
    <xf numFmtId="167" fontId="30" fillId="0" borderId="0" xfId="0" applyNumberFormat="1" applyFont="1" applyAlignment="1">
      <alignment horizontal="right" vertical="top"/>
    </xf>
    <xf numFmtId="0" fontId="26" fillId="0" borderId="35" xfId="0" applyFont="1" applyBorder="1" applyAlignment="1">
      <alignment vertical="top"/>
    </xf>
    <xf numFmtId="0" fontId="26" fillId="0" borderId="36" xfId="0" applyFont="1" applyBorder="1" applyAlignment="1">
      <alignment horizontal="center" vertical="top"/>
    </xf>
    <xf numFmtId="0" fontId="26" fillId="0" borderId="28" xfId="0" applyFont="1" applyBorder="1" applyAlignment="1">
      <alignment horizontal="center" vertical="top"/>
    </xf>
    <xf numFmtId="49" fontId="26" fillId="0" borderId="28" xfId="0" applyNumberFormat="1" applyFont="1" applyBorder="1" applyAlignment="1">
      <alignment vertical="top" wrapText="1"/>
    </xf>
    <xf numFmtId="167" fontId="30" fillId="0" borderId="0" xfId="0" applyNumberFormat="1" applyFont="1" applyAlignment="1">
      <alignment horizontal="right" vertical="top"/>
    </xf>
    <xf numFmtId="0" fontId="26" fillId="0" borderId="27" xfId="0" applyFont="1" applyBorder="1" applyAlignment="1"/>
    <xf numFmtId="0" fontId="31" fillId="0" borderId="27" xfId="0" applyFont="1" applyBorder="1" applyAlignment="1"/>
    <xf numFmtId="49" fontId="26" fillId="0" borderId="27" xfId="0" applyNumberFormat="1" applyFont="1" applyBorder="1" applyAlignment="1"/>
    <xf numFmtId="167" fontId="26" fillId="0" borderId="27" xfId="0" applyNumberFormat="1" applyFont="1" applyBorder="1" applyAlignment="1"/>
    <xf numFmtId="39" fontId="26" fillId="0" borderId="27" xfId="0" applyNumberFormat="1" applyFont="1" applyBorder="1" applyAlignment="1"/>
    <xf numFmtId="0" fontId="26" fillId="0" borderId="35" xfId="0" applyFont="1" applyBorder="1" applyAlignment="1"/>
    <xf numFmtId="0" fontId="26" fillId="0" borderId="0" xfId="0" applyFont="1" applyAlignment="1">
      <alignment vertical="top"/>
    </xf>
    <xf numFmtId="0" fontId="26" fillId="0" borderId="9" xfId="0" applyFont="1" applyBorder="1" applyAlignment="1">
      <alignment vertical="top"/>
    </xf>
    <xf numFmtId="49" fontId="26" fillId="0" borderId="0" xfId="0" applyNumberFormat="1" applyFont="1" applyAlignment="1">
      <alignment vertical="top"/>
    </xf>
    <xf numFmtId="39" fontId="26" fillId="0" borderId="0" xfId="0" applyNumberFormat="1" applyFont="1" applyAlignment="1">
      <alignment vertical="top"/>
    </xf>
    <xf numFmtId="0" fontId="4" fillId="0" borderId="34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4" fillId="0" borderId="4" xfId="0" applyFont="1" applyBorder="1" applyAlignment="1">
      <alignment horizontal="left" vertical="center"/>
    </xf>
    <xf numFmtId="0" fontId="26" fillId="0" borderId="37" xfId="0" applyFont="1" applyBorder="1" applyAlignment="1">
      <alignment horizontal="center" vertical="top"/>
    </xf>
    <xf numFmtId="49" fontId="26" fillId="0" borderId="37" xfId="0" applyNumberFormat="1" applyFont="1" applyBorder="1" applyAlignment="1">
      <alignment vertical="top" wrapText="1"/>
    </xf>
    <xf numFmtId="0" fontId="26" fillId="0" borderId="37" xfId="0" applyFont="1" applyBorder="1" applyAlignment="1">
      <alignment vertical="top"/>
    </xf>
    <xf numFmtId="167" fontId="26" fillId="0" borderId="37" xfId="0" applyNumberFormat="1" applyFont="1" applyBorder="1" applyAlignment="1">
      <alignment horizontal="right" vertical="center"/>
    </xf>
    <xf numFmtId="0" fontId="26" fillId="0" borderId="3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167" fontId="26" fillId="0" borderId="28" xfId="0" applyNumberFormat="1" applyFont="1" applyBorder="1" applyAlignment="1">
      <alignment horizontal="right" vertical="center"/>
    </xf>
    <xf numFmtId="0" fontId="23" fillId="0" borderId="4" xfId="0" applyFont="1" applyBorder="1" applyAlignment="1">
      <alignment horizontal="left" vertical="center"/>
    </xf>
    <xf numFmtId="0" fontId="4" fillId="0" borderId="37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 wrapText="1"/>
    </xf>
    <xf numFmtId="167" fontId="4" fillId="0" borderId="37" xfId="0" applyNumberFormat="1" applyFont="1" applyBorder="1" applyAlignment="1">
      <alignment horizontal="right" vertical="center"/>
    </xf>
    <xf numFmtId="0" fontId="4" fillId="0" borderId="37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49" fontId="32" fillId="0" borderId="34" xfId="0" applyNumberFormat="1" applyFont="1" applyBorder="1" applyAlignment="1">
      <alignment horizontal="left" vertical="center" wrapText="1"/>
    </xf>
    <xf numFmtId="49" fontId="32" fillId="0" borderId="37" xfId="0" applyNumberFormat="1" applyFont="1" applyBorder="1" applyAlignment="1">
      <alignment horizontal="left" vertical="center" wrapText="1"/>
    </xf>
    <xf numFmtId="0" fontId="0" fillId="0" borderId="39" xfId="0" applyFont="1" applyBorder="1" applyAlignment="1" applyProtection="1">
      <alignment horizontal="center" vertical="center"/>
      <protection locked="0"/>
    </xf>
    <xf numFmtId="49" fontId="0" fillId="0" borderId="39" xfId="0" applyNumberFormat="1" applyFont="1" applyBorder="1" applyAlignment="1" applyProtection="1">
      <alignment horizontal="left" vertical="center" wrapText="1"/>
      <protection locked="0"/>
    </xf>
    <xf numFmtId="0" fontId="0" fillId="0" borderId="39" xfId="0" applyFont="1" applyBorder="1" applyAlignment="1" applyProtection="1">
      <alignment horizontal="center" vertical="center" wrapText="1"/>
      <protection locked="0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167" fontId="39" fillId="0" borderId="0" xfId="0" applyNumberFormat="1" applyFont="1" applyAlignment="1" applyProtection="1">
      <alignment horizontal="right" vertical="center"/>
      <protection locked="0"/>
    </xf>
    <xf numFmtId="0" fontId="4" fillId="0" borderId="37" xfId="0" applyFont="1" applyBorder="1" applyAlignment="1">
      <alignment horizontal="left" vertical="center"/>
    </xf>
    <xf numFmtId="0" fontId="12" fillId="4" borderId="22" xfId="0" applyFont="1" applyFill="1" applyBorder="1" applyAlignment="1">
      <alignment horizontal="left" vertical="center" wrapText="1"/>
    </xf>
    <xf numFmtId="0" fontId="41" fillId="0" borderId="0" xfId="0" applyFont="1" applyAlignment="1">
      <alignment vertical="top"/>
    </xf>
    <xf numFmtId="0" fontId="0" fillId="0" borderId="0" xfId="0" applyFont="1" applyAlignment="1" applyProtection="1">
      <alignment horizontal="left"/>
      <protection locked="0"/>
    </xf>
    <xf numFmtId="0" fontId="42" fillId="0" borderId="0" xfId="0" applyFont="1" applyAlignment="1" applyProtection="1">
      <alignment horizontal="left"/>
      <protection locked="0"/>
    </xf>
    <xf numFmtId="0" fontId="44" fillId="0" borderId="0" xfId="0" applyFont="1" applyAlignment="1" applyProtection="1">
      <alignment horizontal="left"/>
      <protection locked="0"/>
    </xf>
    <xf numFmtId="0" fontId="41" fillId="0" borderId="37" xfId="0" applyFont="1" applyBorder="1" applyAlignment="1">
      <alignment vertical="top"/>
    </xf>
    <xf numFmtId="0" fontId="4" fillId="0" borderId="37" xfId="0" applyFont="1" applyBorder="1" applyAlignment="1">
      <alignment vertical="center"/>
    </xf>
    <xf numFmtId="0" fontId="46" fillId="0" borderId="0" xfId="0" applyFont="1" applyAlignment="1">
      <alignment horizontal="left"/>
    </xf>
    <xf numFmtId="0" fontId="4" fillId="0" borderId="37" xfId="0" applyFont="1" applyBorder="1" applyAlignment="1">
      <alignment horizontal="left"/>
    </xf>
    <xf numFmtId="0" fontId="0" fillId="0" borderId="37" xfId="0" applyFont="1" applyBorder="1" applyAlignment="1">
      <alignment vertical="top"/>
    </xf>
    <xf numFmtId="167" fontId="0" fillId="0" borderId="39" xfId="0" applyNumberFormat="1" applyFont="1" applyFill="1" applyBorder="1" applyAlignment="1" applyProtection="1">
      <alignment horizontal="right" vertical="center"/>
      <protection locked="0"/>
    </xf>
    <xf numFmtId="167" fontId="39" fillId="0" borderId="0" xfId="0" applyNumberFormat="1" applyFont="1" applyFill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0" fontId="15" fillId="0" borderId="15" xfId="0" applyFont="1" applyBorder="1" applyAlignment="1">
      <alignment horizontal="left" vertical="center"/>
    </xf>
    <xf numFmtId="0" fontId="26" fillId="0" borderId="4" xfId="0" applyFont="1" applyBorder="1" applyAlignment="1">
      <alignment vertical="top"/>
    </xf>
    <xf numFmtId="0" fontId="20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0" fillId="0" borderId="0" xfId="0" applyFont="1" applyAlignment="1">
      <alignment vertical="top"/>
    </xf>
    <xf numFmtId="0" fontId="26" fillId="0" borderId="48" xfId="0" applyFont="1" applyBorder="1" applyAlignment="1">
      <alignment horizontal="center" vertical="center" wrapText="1"/>
    </xf>
    <xf numFmtId="167" fontId="26" fillId="0" borderId="47" xfId="0" applyNumberFormat="1" applyFont="1" applyBorder="1" applyAlignment="1">
      <alignment horizontal="right" vertical="center"/>
    </xf>
    <xf numFmtId="0" fontId="26" fillId="0" borderId="48" xfId="0" applyFont="1" applyBorder="1" applyAlignment="1">
      <alignment horizontal="center" vertical="top"/>
    </xf>
    <xf numFmtId="0" fontId="26" fillId="0" borderId="49" xfId="0" applyFont="1" applyBorder="1" applyAlignment="1">
      <alignment horizontal="center" vertical="top"/>
    </xf>
    <xf numFmtId="49" fontId="26" fillId="0" borderId="47" xfId="0" applyNumberFormat="1" applyFont="1" applyBorder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4" fillId="0" borderId="4" xfId="0" applyFont="1" applyBorder="1" applyAlignment="1">
      <alignment horizontal="left" vertical="center"/>
    </xf>
    <xf numFmtId="0" fontId="0" fillId="0" borderId="0" xfId="0" applyFont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41" fillId="0" borderId="0" xfId="0" applyFont="1" applyAlignment="1">
      <alignment vertical="top"/>
    </xf>
    <xf numFmtId="0" fontId="39" fillId="0" borderId="0" xfId="0" applyFont="1" applyAlignment="1" applyProtection="1">
      <alignment horizontal="left" vertical="center"/>
      <protection locked="0"/>
    </xf>
    <xf numFmtId="0" fontId="22" fillId="0" borderId="4" xfId="0" applyFont="1" applyBorder="1" applyAlignment="1">
      <alignment horizontal="left" vertical="center"/>
    </xf>
    <xf numFmtId="0" fontId="26" fillId="0" borderId="36" xfId="0" applyFont="1" applyFill="1" applyBorder="1" applyAlignment="1">
      <alignment horizontal="center" vertical="top"/>
    </xf>
    <xf numFmtId="0" fontId="26" fillId="0" borderId="28" xfId="0" applyFont="1" applyFill="1" applyBorder="1" applyAlignment="1">
      <alignment horizontal="center" vertical="top"/>
    </xf>
    <xf numFmtId="49" fontId="26" fillId="0" borderId="28" xfId="0" applyNumberFormat="1" applyFont="1" applyFill="1" applyBorder="1" applyAlignment="1">
      <alignment vertical="top" wrapText="1"/>
    </xf>
    <xf numFmtId="0" fontId="26" fillId="0" borderId="28" xfId="0" applyFont="1" applyFill="1" applyBorder="1" applyAlignment="1">
      <alignment horizontal="center" vertical="center" wrapText="1"/>
    </xf>
    <xf numFmtId="167" fontId="26" fillId="0" borderId="28" xfId="0" applyNumberFormat="1" applyFont="1" applyFill="1" applyBorder="1" applyAlignment="1">
      <alignment horizontal="right" vertical="center"/>
    </xf>
    <xf numFmtId="0" fontId="26" fillId="0" borderId="28" xfId="0" applyFont="1" applyFill="1" applyBorder="1" applyAlignment="1">
      <alignment vertical="top"/>
    </xf>
    <xf numFmtId="0" fontId="26" fillId="0" borderId="0" xfId="0" applyFont="1" applyFill="1" applyAlignment="1">
      <alignment vertical="top"/>
    </xf>
    <xf numFmtId="0" fontId="26" fillId="0" borderId="9" xfId="0" applyFont="1" applyFill="1" applyBorder="1" applyAlignment="1">
      <alignment vertical="top"/>
    </xf>
    <xf numFmtId="0" fontId="22" fillId="0" borderId="0" xfId="0" applyFont="1" applyAlignment="1">
      <alignment horizontal="left" vertical="center" wrapText="1"/>
    </xf>
    <xf numFmtId="0" fontId="0" fillId="0" borderId="0" xfId="0" applyFont="1" applyAlignment="1">
      <alignment vertical="top"/>
    </xf>
    <xf numFmtId="0" fontId="23" fillId="0" borderId="0" xfId="0" applyFont="1" applyAlignment="1">
      <alignment horizontal="left" vertical="center" wrapText="1"/>
    </xf>
    <xf numFmtId="0" fontId="26" fillId="0" borderId="45" xfId="0" applyFont="1" applyBorder="1" applyAlignment="1">
      <alignment vertical="top" wrapText="1"/>
    </xf>
    <xf numFmtId="0" fontId="6" fillId="0" borderId="46" xfId="0" applyFont="1" applyBorder="1" applyAlignment="1">
      <alignment vertical="top"/>
    </xf>
    <xf numFmtId="0" fontId="6" fillId="0" borderId="47" xfId="0" applyFont="1" applyBorder="1" applyAlignment="1">
      <alignment vertical="top"/>
    </xf>
    <xf numFmtId="39" fontId="4" fillId="4" borderId="45" xfId="0" applyNumberFormat="1" applyFont="1" applyFill="1" applyBorder="1" applyAlignment="1">
      <alignment horizontal="right" vertical="center"/>
    </xf>
    <xf numFmtId="0" fontId="6" fillId="0" borderId="46" xfId="0" applyFont="1" applyBorder="1" applyAlignment="1">
      <alignment vertical="center"/>
    </xf>
    <xf numFmtId="39" fontId="26" fillId="0" borderId="45" xfId="0" applyNumberFormat="1" applyFont="1" applyBorder="1" applyAlignment="1">
      <alignment horizontal="right" vertical="center"/>
    </xf>
    <xf numFmtId="0" fontId="6" fillId="0" borderId="47" xfId="0" applyFont="1" applyBorder="1" applyAlignment="1">
      <alignment vertical="center"/>
    </xf>
    <xf numFmtId="0" fontId="28" fillId="0" borderId="0" xfId="0" applyFont="1" applyAlignment="1">
      <alignment vertical="top" wrapText="1"/>
    </xf>
    <xf numFmtId="0" fontId="37" fillId="0" borderId="0" xfId="0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 wrapText="1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 wrapText="1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>
      <alignment vertical="top" wrapText="1"/>
    </xf>
    <xf numFmtId="0" fontId="0" fillId="0" borderId="39" xfId="0" applyFont="1" applyBorder="1" applyAlignment="1" applyProtection="1">
      <alignment horizontal="left" vertical="center" wrapText="1"/>
      <protection locked="0"/>
    </xf>
    <xf numFmtId="0" fontId="0" fillId="0" borderId="39" xfId="0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left" vertical="center" wrapText="1"/>
    </xf>
    <xf numFmtId="39" fontId="4" fillId="4" borderId="24" xfId="0" applyNumberFormat="1" applyFont="1" applyFill="1" applyBorder="1" applyAlignment="1">
      <alignment horizontal="right" vertical="center"/>
    </xf>
    <xf numFmtId="0" fontId="6" fillId="0" borderId="26" xfId="0" applyFont="1" applyBorder="1" applyAlignment="1">
      <alignment vertical="top"/>
    </xf>
    <xf numFmtId="39" fontId="4" fillId="0" borderId="24" xfId="0" applyNumberFormat="1" applyFont="1" applyBorder="1" applyAlignment="1">
      <alignment horizontal="right" vertical="center"/>
    </xf>
    <xf numFmtId="0" fontId="6" fillId="0" borderId="25" xfId="0" applyFont="1" applyBorder="1" applyAlignment="1">
      <alignment vertical="top"/>
    </xf>
    <xf numFmtId="0" fontId="4" fillId="0" borderId="29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39" fontId="4" fillId="4" borderId="29" xfId="0" applyNumberFormat="1" applyFont="1" applyFill="1" applyBorder="1" applyAlignment="1">
      <alignment horizontal="right" vertical="center"/>
    </xf>
    <xf numFmtId="39" fontId="4" fillId="4" borderId="33" xfId="0" applyNumberFormat="1" applyFont="1" applyFill="1" applyBorder="1" applyAlignment="1">
      <alignment horizontal="right" vertical="center"/>
    </xf>
    <xf numFmtId="39" fontId="4" fillId="0" borderId="29" xfId="0" applyNumberFormat="1" applyFont="1" applyBorder="1" applyAlignment="1">
      <alignment horizontal="right" vertical="center"/>
    </xf>
    <xf numFmtId="39" fontId="4" fillId="0" borderId="32" xfId="0" applyNumberFormat="1" applyFont="1" applyBorder="1" applyAlignment="1">
      <alignment horizontal="right" vertical="center"/>
    </xf>
    <xf numFmtId="39" fontId="4" fillId="0" borderId="33" xfId="0" applyNumberFormat="1" applyFont="1" applyBorder="1" applyAlignment="1">
      <alignment horizontal="right" vertical="center"/>
    </xf>
    <xf numFmtId="0" fontId="21" fillId="0" borderId="20" xfId="0" applyFont="1" applyBorder="1" applyAlignment="1">
      <alignment horizontal="left" vertical="top" wrapText="1"/>
    </xf>
    <xf numFmtId="0" fontId="21" fillId="0" borderId="50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left" vertical="center" wrapText="1"/>
    </xf>
    <xf numFmtId="39" fontId="17" fillId="0" borderId="0" xfId="0" applyNumberFormat="1" applyFont="1" applyAlignment="1">
      <alignment horizontal="right"/>
    </xf>
    <xf numFmtId="39" fontId="15" fillId="0" borderId="0" xfId="0" applyNumberFormat="1" applyFont="1" applyAlignment="1">
      <alignment horizontal="right"/>
    </xf>
    <xf numFmtId="0" fontId="21" fillId="0" borderId="0" xfId="0" applyFont="1" applyAlignment="1">
      <alignment horizontal="left" vertical="top" wrapText="1"/>
    </xf>
    <xf numFmtId="0" fontId="16" fillId="2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5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9" xfId="0" applyFont="1" applyBorder="1" applyAlignment="1">
      <alignment vertical="top"/>
    </xf>
    <xf numFmtId="0" fontId="9" fillId="0" borderId="0" xfId="0" applyFont="1" applyAlignment="1">
      <alignment horizontal="left" vertical="center"/>
    </xf>
    <xf numFmtId="0" fontId="8" fillId="5" borderId="2" xfId="0" applyFont="1" applyFill="1" applyBorder="1" applyAlignment="1">
      <alignment horizontal="left" vertical="center"/>
    </xf>
    <xf numFmtId="165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39" fontId="12" fillId="0" borderId="0" xfId="0" applyNumberFormat="1" applyFont="1" applyAlignment="1">
      <alignment horizontal="right" vertical="center"/>
    </xf>
    <xf numFmtId="39" fontId="13" fillId="0" borderId="0" xfId="0" applyNumberFormat="1" applyFont="1" applyAlignment="1">
      <alignment horizontal="right" vertical="center"/>
    </xf>
    <xf numFmtId="39" fontId="8" fillId="3" borderId="12" xfId="0" applyNumberFormat="1" applyFont="1" applyFill="1" applyBorder="1" applyAlignment="1">
      <alignment horizontal="right" vertical="center"/>
    </xf>
    <xf numFmtId="0" fontId="6" fillId="0" borderId="13" xfId="0" applyFont="1" applyBorder="1" applyAlignment="1">
      <alignment vertical="top"/>
    </xf>
    <xf numFmtId="0" fontId="6" fillId="0" borderId="14" xfId="0" applyFont="1" applyBorder="1" applyAlignment="1">
      <alignment vertical="top"/>
    </xf>
    <xf numFmtId="0" fontId="8" fillId="0" borderId="0" xfId="0" applyFont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39" fontId="17" fillId="0" borderId="0" xfId="0" applyNumberFormat="1" applyFont="1" applyAlignment="1">
      <alignment horizontal="right" vertical="center"/>
    </xf>
    <xf numFmtId="39" fontId="15" fillId="0" borderId="0" xfId="0" applyNumberFormat="1" applyFont="1" applyAlignment="1">
      <alignment horizontal="right" vertical="center"/>
    </xf>
    <xf numFmtId="0" fontId="26" fillId="0" borderId="37" xfId="0" applyFont="1" applyBorder="1" applyAlignment="1">
      <alignment vertical="top" wrapText="1"/>
    </xf>
    <xf numFmtId="0" fontId="6" fillId="0" borderId="37" xfId="0" applyFont="1" applyBorder="1" applyAlignment="1">
      <alignment vertical="top"/>
    </xf>
    <xf numFmtId="39" fontId="4" fillId="4" borderId="37" xfId="0" applyNumberFormat="1" applyFont="1" applyFill="1" applyBorder="1" applyAlignment="1">
      <alignment horizontal="right" vertical="center"/>
    </xf>
    <xf numFmtId="0" fontId="6" fillId="0" borderId="37" xfId="0" applyFont="1" applyBorder="1" applyAlignment="1">
      <alignment vertical="center"/>
    </xf>
    <xf numFmtId="0" fontId="27" fillId="0" borderId="0" xfId="0" applyFont="1" applyAlignment="1">
      <alignment vertical="top" wrapText="1"/>
    </xf>
    <xf numFmtId="0" fontId="29" fillId="0" borderId="0" xfId="0" applyFont="1" applyAlignment="1">
      <alignment vertical="top" wrapText="1"/>
    </xf>
    <xf numFmtId="39" fontId="26" fillId="0" borderId="37" xfId="0" applyNumberFormat="1" applyFont="1" applyBorder="1" applyAlignment="1">
      <alignment horizontal="right" vertical="center"/>
    </xf>
    <xf numFmtId="0" fontId="10" fillId="3" borderId="31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vertical="top"/>
    </xf>
    <xf numFmtId="39" fontId="13" fillId="0" borderId="0" xfId="0" applyNumberFormat="1" applyFont="1" applyAlignment="1">
      <alignment horizontal="right"/>
    </xf>
    <xf numFmtId="0" fontId="24" fillId="0" borderId="0" xfId="0" applyFont="1" applyAlignment="1">
      <alignment horizontal="left" vertical="top" wrapText="1"/>
    </xf>
    <xf numFmtId="0" fontId="32" fillId="0" borderId="24" xfId="0" applyFont="1" applyBorder="1" applyAlignment="1">
      <alignment horizontal="left" vertical="center" wrapText="1"/>
    </xf>
    <xf numFmtId="0" fontId="28" fillId="0" borderId="4" xfId="0" applyFont="1" applyBorder="1" applyAlignment="1">
      <alignment vertical="top" wrapText="1"/>
    </xf>
    <xf numFmtId="0" fontId="26" fillId="0" borderId="46" xfId="0" applyFont="1" applyBorder="1" applyAlignment="1">
      <alignment vertical="top" wrapText="1"/>
    </xf>
    <xf numFmtId="0" fontId="26" fillId="0" borderId="47" xfId="0" applyFont="1" applyBorder="1" applyAlignment="1">
      <alignment vertical="top" wrapText="1"/>
    </xf>
    <xf numFmtId="0" fontId="4" fillId="0" borderId="45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39" fontId="26" fillId="0" borderId="46" xfId="0" applyNumberFormat="1" applyFont="1" applyBorder="1" applyAlignment="1">
      <alignment horizontal="right" vertical="center"/>
    </xf>
    <xf numFmtId="39" fontId="26" fillId="0" borderId="47" xfId="0" applyNumberFormat="1" applyFont="1" applyBorder="1" applyAlignment="1">
      <alignment horizontal="right" vertical="center"/>
    </xf>
    <xf numFmtId="0" fontId="27" fillId="0" borderId="38" xfId="0" applyFont="1" applyBorder="1" applyAlignment="1">
      <alignment vertical="top" wrapText="1"/>
    </xf>
    <xf numFmtId="0" fontId="27" fillId="0" borderId="51" xfId="0" applyFont="1" applyBorder="1" applyAlignment="1">
      <alignment vertical="top" wrapText="1"/>
    </xf>
    <xf numFmtId="39" fontId="0" fillId="6" borderId="39" xfId="0" applyNumberFormat="1" applyFont="1" applyFill="1" applyBorder="1" applyAlignment="1" applyProtection="1">
      <alignment horizontal="right" vertical="center"/>
      <protection locked="0"/>
    </xf>
    <xf numFmtId="0" fontId="0" fillId="6" borderId="39" xfId="0" applyFill="1" applyBorder="1" applyAlignment="1" applyProtection="1">
      <alignment horizontal="left" vertical="center"/>
      <protection locked="0"/>
    </xf>
    <xf numFmtId="0" fontId="4" fillId="0" borderId="24" xfId="0" applyFont="1" applyBorder="1" applyAlignment="1">
      <alignment horizontal="left" vertical="top" wrapText="1"/>
    </xf>
    <xf numFmtId="39" fontId="4" fillId="0" borderId="37" xfId="0" applyNumberFormat="1" applyFont="1" applyBorder="1" applyAlignment="1">
      <alignment horizontal="right" vertical="center"/>
    </xf>
    <xf numFmtId="0" fontId="32" fillId="0" borderId="37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left" vertical="top"/>
    </xf>
    <xf numFmtId="0" fontId="33" fillId="0" borderId="0" xfId="0" applyFont="1" applyAlignment="1">
      <alignment horizontal="left" vertical="center" wrapText="1"/>
    </xf>
    <xf numFmtId="39" fontId="0" fillId="0" borderId="39" xfId="0" applyNumberFormat="1" applyFont="1" applyBorder="1" applyAlignment="1" applyProtection="1">
      <alignment horizontal="right" vertical="center"/>
      <protection locked="0"/>
    </xf>
    <xf numFmtId="0" fontId="0" fillId="0" borderId="40" xfId="0" applyBorder="1" applyAlignment="1" applyProtection="1">
      <alignment horizontal="left" vertical="center"/>
      <protection locked="0"/>
    </xf>
    <xf numFmtId="0" fontId="40" fillId="0" borderId="41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top" wrapText="1"/>
    </xf>
    <xf numFmtId="0" fontId="36" fillId="0" borderId="0" xfId="0" applyFont="1" applyAlignment="1">
      <alignment horizontal="left" vertical="center" wrapText="1"/>
    </xf>
    <xf numFmtId="39" fontId="0" fillId="6" borderId="40" xfId="0" applyNumberFormat="1" applyFont="1" applyFill="1" applyBorder="1" applyAlignment="1" applyProtection="1">
      <alignment horizontal="center" vertical="center"/>
      <protection locked="0"/>
    </xf>
    <xf numFmtId="39" fontId="0" fillId="6" borderId="42" xfId="0" applyNumberFormat="1" applyFont="1" applyFill="1" applyBorder="1" applyAlignment="1" applyProtection="1">
      <alignment horizontal="center" vertical="center"/>
      <protection locked="0"/>
    </xf>
    <xf numFmtId="39" fontId="0" fillId="6" borderId="37" xfId="0" applyNumberFormat="1" applyFont="1" applyFill="1" applyBorder="1" applyAlignment="1" applyProtection="1">
      <alignment horizontal="center" vertical="center"/>
      <protection locked="0"/>
    </xf>
    <xf numFmtId="0" fontId="45" fillId="0" borderId="39" xfId="0" applyFont="1" applyBorder="1" applyAlignment="1" applyProtection="1">
      <alignment horizontal="left" vertical="center" wrapText="1"/>
      <protection locked="0"/>
    </xf>
    <xf numFmtId="39" fontId="43" fillId="0" borderId="0" xfId="0" applyNumberFormat="1" applyFont="1" applyAlignment="1" applyProtection="1">
      <alignment horizontal="right"/>
      <protection locked="0"/>
    </xf>
    <xf numFmtId="0" fontId="43" fillId="0" borderId="0" xfId="0" applyFont="1" applyAlignment="1" applyProtection="1">
      <alignment horizontal="left"/>
      <protection locked="0"/>
    </xf>
    <xf numFmtId="0" fontId="44" fillId="0" borderId="0" xfId="0" applyFont="1" applyAlignment="1" applyProtection="1">
      <alignment horizontal="left"/>
      <protection locked="0"/>
    </xf>
    <xf numFmtId="0" fontId="33" fillId="0" borderId="38" xfId="0" applyFont="1" applyBorder="1" applyAlignment="1">
      <alignment horizontal="left" vertical="center" wrapText="1"/>
    </xf>
    <xf numFmtId="0" fontId="23" fillId="0" borderId="38" xfId="0" applyFont="1" applyBorder="1" applyAlignment="1">
      <alignment horizontal="left" vertical="center" wrapText="1"/>
    </xf>
    <xf numFmtId="39" fontId="0" fillId="0" borderId="40" xfId="0" applyNumberFormat="1" applyFont="1" applyBorder="1" applyAlignment="1" applyProtection="1">
      <alignment horizontal="right" vertical="center"/>
      <protection locked="0"/>
    </xf>
    <xf numFmtId="39" fontId="0" fillId="0" borderId="43" xfId="0" applyNumberFormat="1" applyFont="1" applyBorder="1" applyAlignment="1" applyProtection="1">
      <alignment horizontal="right" vertical="center"/>
      <protection locked="0"/>
    </xf>
    <xf numFmtId="39" fontId="0" fillId="0" borderId="44" xfId="0" applyNumberFormat="1" applyFont="1" applyBorder="1" applyAlignment="1" applyProtection="1">
      <alignment horizontal="right" vertical="center"/>
      <protection locked="0"/>
    </xf>
    <xf numFmtId="39" fontId="42" fillId="0" borderId="0" xfId="0" applyNumberFormat="1" applyFont="1" applyAlignment="1" applyProtection="1">
      <alignment horizontal="right"/>
      <protection locked="0"/>
    </xf>
    <xf numFmtId="0" fontId="42" fillId="0" borderId="0" xfId="0" applyFont="1" applyAlignment="1" applyProtection="1">
      <alignment horizontal="left"/>
      <protection locked="0"/>
    </xf>
    <xf numFmtId="0" fontId="40" fillId="0" borderId="0" xfId="0" applyFont="1" applyAlignment="1">
      <alignment horizontal="left" vertical="center" wrapText="1"/>
    </xf>
    <xf numFmtId="0" fontId="41" fillId="0" borderId="0" xfId="0" applyFont="1" applyAlignment="1">
      <alignment vertical="top"/>
    </xf>
    <xf numFmtId="0" fontId="38" fillId="0" borderId="0" xfId="0" applyFont="1" applyFill="1" applyAlignment="1" applyProtection="1">
      <alignment horizontal="left" vertical="center" wrapText="1"/>
      <protection locked="0"/>
    </xf>
    <xf numFmtId="0" fontId="38" fillId="0" borderId="0" xfId="0" applyFont="1" applyFill="1" applyAlignment="1" applyProtection="1">
      <alignment horizontal="left" vertical="center"/>
      <protection locked="0"/>
    </xf>
    <xf numFmtId="39" fontId="26" fillId="0" borderId="27" xfId="0" applyNumberFormat="1" applyFont="1" applyBorder="1" applyAlignment="1">
      <alignment horizontal="right"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39" fontId="31" fillId="0" borderId="27" xfId="0" applyNumberFormat="1" applyFont="1" applyBorder="1" applyAlignment="1">
      <alignment horizontal="right"/>
    </xf>
    <xf numFmtId="0" fontId="6" fillId="0" borderId="27" xfId="0" applyFont="1" applyBorder="1" applyAlignment="1">
      <alignment vertical="top"/>
    </xf>
    <xf numFmtId="0" fontId="26" fillId="0" borderId="27" xfId="0" applyFont="1" applyBorder="1" applyAlignment="1">
      <alignment vertical="top" wrapText="1"/>
    </xf>
    <xf numFmtId="0" fontId="6" fillId="0" borderId="28" xfId="0" applyFont="1" applyBorder="1" applyAlignment="1">
      <alignment vertical="top"/>
    </xf>
    <xf numFmtId="0" fontId="21" fillId="6" borderId="27" xfId="0" applyFont="1" applyFill="1" applyBorder="1" applyAlignment="1">
      <alignment horizontal="left" vertical="center" wrapText="1"/>
    </xf>
    <xf numFmtId="0" fontId="6" fillId="6" borderId="28" xfId="0" applyFont="1" applyFill="1" applyBorder="1" applyAlignment="1">
      <alignment vertical="center"/>
    </xf>
    <xf numFmtId="0" fontId="28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/>
    </xf>
    <xf numFmtId="39" fontId="26" fillId="0" borderId="27" xfId="0" applyNumberFormat="1" applyFont="1" applyFill="1" applyBorder="1" applyAlignment="1">
      <alignment horizontal="right" vertical="center"/>
    </xf>
    <xf numFmtId="0" fontId="6" fillId="0" borderId="27" xfId="0" applyFont="1" applyFill="1" applyBorder="1" applyAlignment="1">
      <alignment vertical="center"/>
    </xf>
    <xf numFmtId="0" fontId="6" fillId="0" borderId="28" xfId="0" applyFont="1" applyFill="1" applyBorder="1" applyAlignment="1">
      <alignment vertical="center"/>
    </xf>
    <xf numFmtId="0" fontId="26" fillId="0" borderId="27" xfId="0" applyFont="1" applyFill="1" applyBorder="1" applyAlignment="1">
      <alignment vertical="top" wrapText="1"/>
    </xf>
    <xf numFmtId="0" fontId="6" fillId="0" borderId="27" xfId="0" applyFont="1" applyFill="1" applyBorder="1" applyAlignment="1">
      <alignment vertical="top"/>
    </xf>
    <xf numFmtId="0" fontId="6" fillId="0" borderId="28" xfId="0" applyFont="1" applyFill="1" applyBorder="1" applyAlignment="1">
      <alignment vertical="top"/>
    </xf>
    <xf numFmtId="39" fontId="4" fillId="0" borderId="24" xfId="0" applyNumberFormat="1" applyFont="1" applyFill="1" applyBorder="1" applyAlignment="1">
      <alignment horizontal="right" vertical="center"/>
    </xf>
    <xf numFmtId="0" fontId="6" fillId="0" borderId="26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23900" cy="2857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rebuchet MS"/>
        <a:ea typeface="Trebuchet MS"/>
        <a:cs typeface="Trebuchet MS"/>
      </a:majorFont>
      <a:minorFont>
        <a:latin typeface="Trebuchet MS"/>
        <a:ea typeface="Trebuchet MS"/>
        <a:cs typeface="Trebuchet M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041"/>
  <sheetViews>
    <sheetView showGridLines="0" tabSelected="1" zoomScale="85" zoomScaleNormal="85" workbookViewId="0">
      <pane ySplit="1" topLeftCell="A2" activePane="bottomLeft" state="frozen"/>
      <selection pane="bottomLeft" activeCell="I14" sqref="I14"/>
    </sheetView>
  </sheetViews>
  <sheetFormatPr defaultColWidth="16.83203125" defaultRowHeight="15" customHeight="1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63.6640625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58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32" max="43" width="10.5" customWidth="1"/>
    <col min="44" max="63" width="10.5" hidden="1" customWidth="1"/>
    <col min="64" max="83" width="10.5" customWidth="1"/>
  </cols>
  <sheetData>
    <row r="1" spans="1:83" ht="22.5" customHeight="1">
      <c r="A1" s="4"/>
      <c r="B1" s="1"/>
      <c r="C1" s="1"/>
      <c r="D1" s="2" t="s">
        <v>0</v>
      </c>
      <c r="E1" s="1"/>
      <c r="F1" s="3" t="s">
        <v>33</v>
      </c>
      <c r="G1" s="3"/>
      <c r="H1" s="219" t="s">
        <v>34</v>
      </c>
      <c r="I1" s="220"/>
      <c r="J1" s="220"/>
      <c r="K1" s="221"/>
      <c r="L1" s="3" t="s">
        <v>35</v>
      </c>
      <c r="M1" s="3"/>
      <c r="N1" s="1"/>
      <c r="O1" s="2" t="s">
        <v>36</v>
      </c>
      <c r="P1" s="1"/>
      <c r="Q1" s="1"/>
      <c r="R1" s="1"/>
      <c r="S1" s="3" t="s">
        <v>37</v>
      </c>
      <c r="T1" s="3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</row>
    <row r="2" spans="1:83" ht="37.5" customHeight="1">
      <c r="A2" s="5"/>
      <c r="B2" s="5"/>
      <c r="C2" s="222" t="s">
        <v>2</v>
      </c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223" t="s">
        <v>3</v>
      </c>
      <c r="T2" s="220"/>
      <c r="U2" s="220"/>
      <c r="V2" s="220"/>
      <c r="W2" s="220"/>
      <c r="X2" s="220"/>
      <c r="Y2" s="220"/>
      <c r="Z2" s="220"/>
      <c r="AA2" s="220"/>
      <c r="AB2" s="220"/>
      <c r="AC2" s="221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 t="s">
        <v>32</v>
      </c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</row>
    <row r="3" spans="1:83" ht="7.5" customHeight="1">
      <c r="A3" s="5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 t="s">
        <v>31</v>
      </c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</row>
    <row r="4" spans="1:83" ht="37.5" customHeight="1">
      <c r="A4" s="5"/>
      <c r="B4" s="10"/>
      <c r="C4" s="224" t="s">
        <v>38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25"/>
      <c r="S4" s="5"/>
      <c r="T4" s="11" t="s">
        <v>4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 t="s">
        <v>1</v>
      </c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</row>
    <row r="5" spans="1:83" ht="7.5" customHeight="1">
      <c r="A5" s="5"/>
      <c r="B5" s="10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12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</row>
    <row r="6" spans="1:83" ht="15.75" customHeight="1">
      <c r="A6" s="5"/>
      <c r="B6" s="10"/>
      <c r="C6" s="5"/>
      <c r="D6" s="14" t="s">
        <v>5</v>
      </c>
      <c r="E6" s="5"/>
      <c r="F6" s="226" t="s">
        <v>189</v>
      </c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2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</row>
    <row r="7" spans="1:83" ht="15.75" customHeight="1">
      <c r="A7" s="5"/>
      <c r="B7" s="10"/>
      <c r="C7" s="5"/>
      <c r="D7" s="14" t="s">
        <v>39</v>
      </c>
      <c r="E7" s="5"/>
      <c r="F7" s="226" t="s">
        <v>190</v>
      </c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2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</row>
    <row r="8" spans="1:83" ht="18.75" customHeight="1">
      <c r="A8" s="6"/>
      <c r="B8" s="16"/>
      <c r="C8" s="6"/>
      <c r="D8" s="13" t="s">
        <v>83</v>
      </c>
      <c r="E8" s="6"/>
      <c r="F8" s="227" t="s">
        <v>322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1"/>
      <c r="R8" s="17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</row>
    <row r="9" spans="1:83" ht="14.25" customHeight="1">
      <c r="A9" s="6"/>
      <c r="B9" s="1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7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</row>
    <row r="10" spans="1:83" ht="15" customHeight="1">
      <c r="A10" s="6"/>
      <c r="B10" s="16"/>
      <c r="C10" s="6"/>
      <c r="D10" s="14" t="s">
        <v>40</v>
      </c>
      <c r="E10" s="6"/>
      <c r="F10" s="15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7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</row>
    <row r="11" spans="1:83" ht="15" customHeight="1">
      <c r="A11" s="6"/>
      <c r="B11" s="16"/>
      <c r="C11" s="6"/>
      <c r="D11" s="14" t="s">
        <v>7</v>
      </c>
      <c r="E11" s="6"/>
      <c r="F11" s="15" t="s">
        <v>191</v>
      </c>
      <c r="G11" s="6"/>
      <c r="H11" s="6"/>
      <c r="I11" s="6"/>
      <c r="J11" s="6"/>
      <c r="K11" s="6"/>
      <c r="L11" s="6"/>
      <c r="M11" s="14" t="s">
        <v>8</v>
      </c>
      <c r="N11" s="6"/>
      <c r="O11" s="228">
        <v>45590</v>
      </c>
      <c r="P11" s="181"/>
      <c r="Q11" s="6"/>
      <c r="R11" s="17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</row>
    <row r="12" spans="1:83" ht="7.5" customHeight="1">
      <c r="A12" s="6"/>
      <c r="B12" s="1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7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</row>
    <row r="13" spans="1:83" ht="15" customHeight="1">
      <c r="A13" s="6"/>
      <c r="B13" s="16"/>
      <c r="C13" s="6"/>
      <c r="D13" s="14" t="s">
        <v>9</v>
      </c>
      <c r="E13" s="6"/>
      <c r="F13" s="6"/>
      <c r="G13" s="6"/>
      <c r="H13" s="6"/>
      <c r="I13" s="6"/>
      <c r="J13" s="6"/>
      <c r="K13" s="6"/>
      <c r="L13" s="6"/>
      <c r="M13" s="14" t="s">
        <v>10</v>
      </c>
      <c r="N13" s="6"/>
      <c r="O13" s="229"/>
      <c r="P13" s="181"/>
      <c r="Q13" s="6"/>
      <c r="R13" s="1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</row>
    <row r="14" spans="1:83" ht="18.75" customHeight="1">
      <c r="A14" s="6"/>
      <c r="B14" s="16"/>
      <c r="C14" s="6"/>
      <c r="D14" s="6"/>
      <c r="E14" s="15" t="s">
        <v>192</v>
      </c>
      <c r="F14" s="6"/>
      <c r="G14" s="6"/>
      <c r="H14" s="6"/>
      <c r="I14" s="6"/>
      <c r="J14" s="6"/>
      <c r="K14" s="6"/>
      <c r="L14" s="6"/>
      <c r="M14" s="14" t="s">
        <v>11</v>
      </c>
      <c r="N14" s="6"/>
      <c r="O14" s="229"/>
      <c r="P14" s="181"/>
      <c r="Q14" s="6"/>
      <c r="R14" s="1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</row>
    <row r="15" spans="1:83" ht="7.5" customHeight="1">
      <c r="A15" s="6"/>
      <c r="B15" s="1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</row>
    <row r="16" spans="1:83" ht="15" customHeight="1">
      <c r="A16" s="6"/>
      <c r="B16" s="16"/>
      <c r="C16" s="6"/>
      <c r="D16" s="14" t="s">
        <v>12</v>
      </c>
      <c r="E16" s="6"/>
      <c r="F16" s="6"/>
      <c r="G16" s="6"/>
      <c r="H16" s="6"/>
      <c r="I16" s="6"/>
      <c r="J16" s="6"/>
      <c r="K16" s="6"/>
      <c r="L16" s="6"/>
      <c r="M16" s="14" t="s">
        <v>10</v>
      </c>
      <c r="N16" s="6"/>
      <c r="O16" s="229"/>
      <c r="P16" s="181"/>
      <c r="Q16" s="6"/>
      <c r="R16" s="17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</row>
    <row r="17" spans="1:83" ht="18.75" customHeight="1">
      <c r="A17" s="6"/>
      <c r="B17" s="16"/>
      <c r="C17" s="6"/>
      <c r="D17" s="6"/>
      <c r="E17" s="15" t="s">
        <v>41</v>
      </c>
      <c r="F17" s="6"/>
      <c r="G17" s="6"/>
      <c r="H17" s="6"/>
      <c r="I17" s="6"/>
      <c r="J17" s="6"/>
      <c r="K17" s="6"/>
      <c r="L17" s="6"/>
      <c r="M17" s="14" t="s">
        <v>11</v>
      </c>
      <c r="N17" s="6"/>
      <c r="O17" s="229"/>
      <c r="P17" s="181"/>
      <c r="Q17" s="6"/>
      <c r="R17" s="17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</row>
    <row r="18" spans="1:83" ht="7.5" customHeight="1">
      <c r="A18" s="6"/>
      <c r="B18" s="1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17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</row>
    <row r="19" spans="1:83" ht="15" customHeight="1">
      <c r="A19" s="6"/>
      <c r="B19" s="16"/>
      <c r="C19" s="6"/>
      <c r="D19" s="14" t="s">
        <v>13</v>
      </c>
      <c r="E19" s="6"/>
      <c r="F19" s="6"/>
      <c r="G19" s="6"/>
      <c r="H19" s="6"/>
      <c r="I19" s="6"/>
      <c r="J19" s="6"/>
      <c r="K19" s="6"/>
      <c r="L19" s="6"/>
      <c r="M19" s="14" t="s">
        <v>10</v>
      </c>
      <c r="N19" s="6"/>
      <c r="O19" s="229"/>
      <c r="P19" s="181"/>
      <c r="Q19" s="6"/>
      <c r="R19" s="17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</row>
    <row r="20" spans="1:83" ht="18.75" customHeight="1">
      <c r="A20" s="6"/>
      <c r="B20" s="16"/>
      <c r="C20" s="6"/>
      <c r="D20" s="6"/>
      <c r="E20" s="15" t="s">
        <v>14</v>
      </c>
      <c r="F20" s="6"/>
      <c r="G20" s="6"/>
      <c r="H20" s="6"/>
      <c r="I20" s="6"/>
      <c r="J20" s="6"/>
      <c r="K20" s="6"/>
      <c r="L20" s="6"/>
      <c r="M20" s="14" t="s">
        <v>11</v>
      </c>
      <c r="N20" s="6"/>
      <c r="O20" s="229"/>
      <c r="P20" s="181"/>
      <c r="Q20" s="6"/>
      <c r="R20" s="17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</row>
    <row r="21" spans="1:83" ht="7.5" customHeight="1">
      <c r="A21" s="6"/>
      <c r="B21" s="1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17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</row>
    <row r="22" spans="1:83" ht="15" customHeight="1">
      <c r="A22" s="6"/>
      <c r="B22" s="16"/>
      <c r="C22" s="6"/>
      <c r="D22" s="14" t="s">
        <v>15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17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</row>
    <row r="23" spans="1:83" ht="15.75" customHeight="1">
      <c r="A23" s="40"/>
      <c r="B23" s="41"/>
      <c r="C23" s="40"/>
      <c r="D23" s="40"/>
      <c r="E23" s="230"/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40"/>
      <c r="R23" s="4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</row>
    <row r="24" spans="1:83" ht="7.5" customHeight="1">
      <c r="A24" s="6"/>
      <c r="B24" s="1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17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</row>
    <row r="25" spans="1:83" ht="7.5" customHeight="1">
      <c r="A25" s="6"/>
      <c r="B25" s="16"/>
      <c r="C25" s="6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6"/>
      <c r="R25" s="17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</row>
    <row r="26" spans="1:83" ht="26.25" customHeight="1">
      <c r="A26" s="6"/>
      <c r="B26" s="16"/>
      <c r="C26" s="6"/>
      <c r="D26" s="43" t="s">
        <v>16</v>
      </c>
      <c r="E26" s="6"/>
      <c r="F26" s="6"/>
      <c r="G26" s="6"/>
      <c r="H26" s="6"/>
      <c r="I26" s="6"/>
      <c r="J26" s="6"/>
      <c r="K26" s="6"/>
      <c r="L26" s="6"/>
      <c r="M26" s="232">
        <f>ROUNDUP($N$83,2)</f>
        <v>0</v>
      </c>
      <c r="N26" s="181"/>
      <c r="O26" s="181"/>
      <c r="P26" s="181"/>
      <c r="Q26" s="6"/>
      <c r="R26" s="17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</row>
    <row r="27" spans="1:83" ht="7.5" customHeight="1">
      <c r="A27" s="6"/>
      <c r="B27" s="16"/>
      <c r="C27" s="6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6"/>
      <c r="R27" s="17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</row>
    <row r="28" spans="1:83" ht="15" customHeight="1">
      <c r="A28" s="6"/>
      <c r="B28" s="16"/>
      <c r="C28" s="6"/>
      <c r="D28" s="18" t="s">
        <v>17</v>
      </c>
      <c r="E28" s="18" t="s">
        <v>18</v>
      </c>
      <c r="F28" s="19">
        <v>0.21</v>
      </c>
      <c r="G28" s="44" t="s">
        <v>19</v>
      </c>
      <c r="H28" s="231">
        <f>SUM($BE$83:$BE$288)</f>
        <v>0</v>
      </c>
      <c r="I28" s="181"/>
      <c r="J28" s="181"/>
      <c r="K28" s="6"/>
      <c r="L28" s="6"/>
      <c r="M28" s="231">
        <f>SUM($BE$83:$BE$288)*$F$28</f>
        <v>0</v>
      </c>
      <c r="N28" s="181"/>
      <c r="O28" s="181"/>
      <c r="P28" s="181"/>
      <c r="Q28" s="6"/>
      <c r="R28" s="17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</row>
    <row r="29" spans="1:83" ht="15" customHeight="1">
      <c r="A29" s="6"/>
      <c r="B29" s="16"/>
      <c r="C29" s="6"/>
      <c r="D29" s="6"/>
      <c r="E29" s="18" t="s">
        <v>20</v>
      </c>
      <c r="F29" s="19">
        <v>0.15</v>
      </c>
      <c r="G29" s="44" t="s">
        <v>19</v>
      </c>
      <c r="H29" s="231">
        <f>SUM($BF$83:$BF$288)</f>
        <v>0</v>
      </c>
      <c r="I29" s="181"/>
      <c r="J29" s="181"/>
      <c r="K29" s="6"/>
      <c r="L29" s="6"/>
      <c r="M29" s="231">
        <f>SUM($BF$83:$BF$288)*$F$29</f>
        <v>0</v>
      </c>
      <c r="N29" s="181"/>
      <c r="O29" s="181"/>
      <c r="P29" s="181"/>
      <c r="Q29" s="6"/>
      <c r="R29" s="17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</row>
    <row r="30" spans="1:83" ht="15" customHeight="1">
      <c r="A30" s="6"/>
      <c r="B30" s="16"/>
      <c r="C30" s="6"/>
      <c r="D30" s="6"/>
      <c r="E30" s="18" t="s">
        <v>21</v>
      </c>
      <c r="F30" s="19">
        <v>0.21</v>
      </c>
      <c r="G30" s="44" t="s">
        <v>19</v>
      </c>
      <c r="H30" s="231">
        <f>SUM($BG$83:$BG$288)</f>
        <v>0</v>
      </c>
      <c r="I30" s="181"/>
      <c r="J30" s="181"/>
      <c r="K30" s="6"/>
      <c r="L30" s="6"/>
      <c r="M30" s="231">
        <v>0</v>
      </c>
      <c r="N30" s="181"/>
      <c r="O30" s="181"/>
      <c r="P30" s="181"/>
      <c r="Q30" s="6"/>
      <c r="R30" s="17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</row>
    <row r="31" spans="1:83" ht="15" customHeight="1">
      <c r="A31" s="6"/>
      <c r="B31" s="16"/>
      <c r="C31" s="6"/>
      <c r="D31" s="6"/>
      <c r="E31" s="18" t="s">
        <v>22</v>
      </c>
      <c r="F31" s="19">
        <v>0.15</v>
      </c>
      <c r="G31" s="44" t="s">
        <v>19</v>
      </c>
      <c r="H31" s="231">
        <f>SUM($BH$83:$BH$288)</f>
        <v>0</v>
      </c>
      <c r="I31" s="181"/>
      <c r="J31" s="181"/>
      <c r="K31" s="6"/>
      <c r="L31" s="6"/>
      <c r="M31" s="231">
        <v>0</v>
      </c>
      <c r="N31" s="181"/>
      <c r="O31" s="181"/>
      <c r="P31" s="181"/>
      <c r="Q31" s="6"/>
      <c r="R31" s="17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</row>
    <row r="32" spans="1:83" ht="15" hidden="1" customHeight="1">
      <c r="A32" s="6"/>
      <c r="B32" s="16"/>
      <c r="C32" s="6"/>
      <c r="D32" s="6"/>
      <c r="E32" s="18" t="s">
        <v>23</v>
      </c>
      <c r="F32" s="19">
        <v>0</v>
      </c>
      <c r="G32" s="44" t="s">
        <v>19</v>
      </c>
      <c r="H32" s="231">
        <f>SUM($BI$83:$BI$288)</f>
        <v>0</v>
      </c>
      <c r="I32" s="181"/>
      <c r="J32" s="181"/>
      <c r="K32" s="6"/>
      <c r="L32" s="6"/>
      <c r="M32" s="231">
        <v>0</v>
      </c>
      <c r="N32" s="181"/>
      <c r="O32" s="181"/>
      <c r="P32" s="181"/>
      <c r="Q32" s="6"/>
      <c r="R32" s="17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</row>
    <row r="33" spans="1:83" ht="7.5" customHeight="1">
      <c r="A33" s="6"/>
      <c r="B33" s="1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17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</row>
    <row r="34" spans="1:83" ht="26.25" customHeight="1">
      <c r="A34" s="6"/>
      <c r="B34" s="16"/>
      <c r="C34" s="20"/>
      <c r="D34" s="21" t="s">
        <v>24</v>
      </c>
      <c r="E34" s="22"/>
      <c r="F34" s="22"/>
      <c r="G34" s="45" t="s">
        <v>25</v>
      </c>
      <c r="H34" s="23" t="s">
        <v>26</v>
      </c>
      <c r="I34" s="22"/>
      <c r="J34" s="22"/>
      <c r="K34" s="22"/>
      <c r="L34" s="233">
        <f>ROUNDUP(SUM($M$25:$M$31),2)</f>
        <v>0</v>
      </c>
      <c r="M34" s="234"/>
      <c r="N34" s="234"/>
      <c r="O34" s="234"/>
      <c r="P34" s="235"/>
      <c r="Q34" s="20"/>
      <c r="R34" s="24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</row>
    <row r="35" spans="1:83" ht="15" customHeight="1">
      <c r="A35" s="6"/>
      <c r="B35" s="25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7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</row>
    <row r="36" spans="1:83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</row>
    <row r="37" spans="1:83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</row>
    <row r="38" spans="1:83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</row>
    <row r="39" spans="1:83" ht="7.5" customHeight="1">
      <c r="A39" s="6"/>
      <c r="B39" s="28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4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</row>
    <row r="40" spans="1:83" ht="37.5" customHeight="1">
      <c r="A40" s="6"/>
      <c r="B40" s="16"/>
      <c r="C40" s="224" t="s">
        <v>42</v>
      </c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225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</row>
    <row r="41" spans="1:83" ht="7.5" customHeight="1">
      <c r="A41" s="6"/>
      <c r="B41" s="1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17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</row>
    <row r="42" spans="1:83" ht="15" customHeight="1">
      <c r="A42" s="6"/>
      <c r="B42" s="16"/>
      <c r="C42" s="14" t="s">
        <v>5</v>
      </c>
      <c r="D42" s="6"/>
      <c r="E42" s="6"/>
      <c r="F42" s="226" t="str">
        <f>$F$6</f>
        <v>OKRUŽNÍ KŘŘIŽOVATKA NA I/19, PŘIBYSLAV - DOPLNĚNÍ CHODNÍKU</v>
      </c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7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</row>
    <row r="43" spans="1:83" ht="15.75" customHeight="1">
      <c r="A43" s="5"/>
      <c r="B43" s="10"/>
      <c r="C43" s="14" t="s">
        <v>39</v>
      </c>
      <c r="D43" s="5"/>
      <c r="E43" s="5"/>
      <c r="F43" s="226" t="s">
        <v>190</v>
      </c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2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</row>
    <row r="44" spans="1:83" ht="15" customHeight="1">
      <c r="A44" s="6"/>
      <c r="B44" s="16"/>
      <c r="C44" s="13" t="s">
        <v>83</v>
      </c>
      <c r="D44" s="6"/>
      <c r="E44" s="6"/>
      <c r="F44" s="236" t="str">
        <f>$F$8</f>
        <v>SO 101 CHODNÍKY, SO 102 ÚPRAVA PROPUSTKŮ</v>
      </c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7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</row>
    <row r="45" spans="1:83" ht="7.5" customHeight="1">
      <c r="A45" s="6"/>
      <c r="B45" s="1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17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</row>
    <row r="46" spans="1:83" ht="18.75" customHeight="1">
      <c r="A46" s="6"/>
      <c r="B46" s="16"/>
      <c r="C46" s="14" t="s">
        <v>7</v>
      </c>
      <c r="D46" s="6"/>
      <c r="E46" s="6"/>
      <c r="F46" s="15" t="str">
        <f>$F$11</f>
        <v>Přibyslav</v>
      </c>
      <c r="G46" s="6"/>
      <c r="H46" s="6"/>
      <c r="I46" s="6"/>
      <c r="J46" s="6"/>
      <c r="K46" s="14" t="s">
        <v>8</v>
      </c>
      <c r="L46" s="6"/>
      <c r="M46" s="228">
        <f>IF($O$11="","",$O$11)</f>
        <v>45590</v>
      </c>
      <c r="N46" s="181"/>
      <c r="O46" s="181"/>
      <c r="P46" s="181"/>
      <c r="Q46" s="6"/>
      <c r="R46" s="17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</row>
    <row r="47" spans="1:83" ht="7.5" customHeight="1">
      <c r="A47" s="6"/>
      <c r="B47" s="1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17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</row>
    <row r="48" spans="1:83" ht="15.75" customHeight="1">
      <c r="A48" s="6"/>
      <c r="B48" s="16"/>
      <c r="C48" s="14" t="s">
        <v>9</v>
      </c>
      <c r="D48" s="6"/>
      <c r="E48" s="6"/>
      <c r="F48" s="15" t="str">
        <f>$E$14</f>
        <v>Město Přibyslav</v>
      </c>
      <c r="G48" s="6"/>
      <c r="H48" s="6"/>
      <c r="I48" s="6"/>
      <c r="J48" s="6"/>
      <c r="K48" s="14" t="s">
        <v>13</v>
      </c>
      <c r="L48" s="6"/>
      <c r="M48" s="229" t="str">
        <f>$E$20</f>
        <v>Atelier TESTUDO a.s.</v>
      </c>
      <c r="N48" s="181"/>
      <c r="O48" s="181"/>
      <c r="P48" s="181"/>
      <c r="Q48" s="181"/>
      <c r="R48" s="17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</row>
    <row r="49" spans="1:83" ht="15" customHeight="1">
      <c r="A49" s="6"/>
      <c r="B49" s="16"/>
      <c r="C49" s="14" t="s">
        <v>12</v>
      </c>
      <c r="D49" s="6"/>
      <c r="E49" s="6"/>
      <c r="F49" s="15" t="str">
        <f>IF($E$17="","",$E$17)</f>
        <v>Dle výběrového řízení</v>
      </c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17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</row>
    <row r="50" spans="1:83" ht="11.25" customHeight="1">
      <c r="A50" s="6"/>
      <c r="B50" s="1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17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</row>
    <row r="51" spans="1:83" ht="30" customHeight="1">
      <c r="A51" s="6"/>
      <c r="B51" s="16"/>
      <c r="C51" s="237" t="s">
        <v>43</v>
      </c>
      <c r="D51" s="220"/>
      <c r="E51" s="220"/>
      <c r="F51" s="220"/>
      <c r="G51" s="221"/>
      <c r="H51" s="20"/>
      <c r="I51" s="20"/>
      <c r="J51" s="20"/>
      <c r="K51" s="20"/>
      <c r="L51" s="20"/>
      <c r="M51" s="20"/>
      <c r="N51" s="237" t="s">
        <v>44</v>
      </c>
      <c r="O51" s="220"/>
      <c r="P51" s="220"/>
      <c r="Q51" s="221"/>
      <c r="R51" s="24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</row>
    <row r="52" spans="1:83" ht="11.25" customHeight="1">
      <c r="A52" s="6"/>
      <c r="B52" s="1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17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</row>
    <row r="53" spans="1:83" ht="30" customHeight="1">
      <c r="A53" s="6"/>
      <c r="B53" s="16"/>
      <c r="C53" s="36" t="s">
        <v>45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232">
        <f>ROUNDUP($N$83,2)</f>
        <v>0</v>
      </c>
      <c r="O53" s="181"/>
      <c r="P53" s="181"/>
      <c r="Q53" s="181"/>
      <c r="R53" s="17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 t="s">
        <v>46</v>
      </c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</row>
    <row r="54" spans="1:83" ht="25.5" customHeight="1">
      <c r="A54" s="37"/>
      <c r="B54" s="47"/>
      <c r="C54" s="37"/>
      <c r="D54" s="48" t="s">
        <v>47</v>
      </c>
      <c r="E54" s="37"/>
      <c r="F54" s="37"/>
      <c r="G54" s="37"/>
      <c r="H54" s="37"/>
      <c r="I54" s="37"/>
      <c r="J54" s="37"/>
      <c r="K54" s="37"/>
      <c r="L54" s="37"/>
      <c r="M54" s="37"/>
      <c r="N54" s="238">
        <f>ROUNDUP($N$84,2)</f>
        <v>0</v>
      </c>
      <c r="O54" s="181"/>
      <c r="P54" s="181"/>
      <c r="Q54" s="181"/>
      <c r="R54" s="4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</row>
    <row r="55" spans="1:83" ht="21" customHeight="1">
      <c r="A55" s="39"/>
      <c r="B55" s="50"/>
      <c r="C55" s="39"/>
      <c r="D55" s="38" t="s">
        <v>48</v>
      </c>
      <c r="E55" s="39"/>
      <c r="F55" s="39"/>
      <c r="G55" s="39"/>
      <c r="H55" s="39"/>
      <c r="I55" s="39"/>
      <c r="J55" s="39"/>
      <c r="K55" s="39"/>
      <c r="L55" s="39"/>
      <c r="M55" s="39"/>
      <c r="N55" s="239">
        <f>ROUNDUP($N$85,2)</f>
        <v>0</v>
      </c>
      <c r="O55" s="181"/>
      <c r="P55" s="181"/>
      <c r="Q55" s="181"/>
      <c r="R55" s="5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9"/>
      <c r="AY55" s="39"/>
      <c r="AZ55" s="39"/>
      <c r="BA55" s="39"/>
      <c r="BB55" s="39"/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39"/>
      <c r="BN55" s="39"/>
      <c r="BO55" s="39"/>
      <c r="BP55" s="39"/>
      <c r="BQ55" s="39"/>
      <c r="BR55" s="39"/>
      <c r="BS55" s="39"/>
      <c r="BT55" s="39"/>
      <c r="BU55" s="39"/>
      <c r="BV55" s="39"/>
      <c r="BW55" s="39"/>
      <c r="BX55" s="39"/>
      <c r="BY55" s="39"/>
      <c r="BZ55" s="39"/>
      <c r="CA55" s="39"/>
      <c r="CB55" s="39"/>
      <c r="CC55" s="39"/>
      <c r="CD55" s="39"/>
      <c r="CE55" s="39"/>
    </row>
    <row r="56" spans="1:83" ht="21" customHeight="1">
      <c r="A56" s="39"/>
      <c r="B56" s="50"/>
      <c r="C56" s="39"/>
      <c r="D56" s="38" t="s">
        <v>320</v>
      </c>
      <c r="E56" s="39"/>
      <c r="F56" s="39"/>
      <c r="G56" s="39"/>
      <c r="H56" s="39"/>
      <c r="I56" s="39"/>
      <c r="J56" s="39"/>
      <c r="K56" s="39"/>
      <c r="L56" s="39"/>
      <c r="M56" s="39"/>
      <c r="N56" s="239">
        <f>ROUNDUP($N$107,2)</f>
        <v>0</v>
      </c>
      <c r="O56" s="181"/>
      <c r="P56" s="181"/>
      <c r="Q56" s="181"/>
      <c r="R56" s="5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39"/>
      <c r="BN56" s="39"/>
      <c r="BO56" s="39"/>
      <c r="BP56" s="39"/>
      <c r="BQ56" s="39"/>
      <c r="BR56" s="39"/>
      <c r="BS56" s="39"/>
      <c r="BT56" s="39"/>
      <c r="BU56" s="39"/>
      <c r="BV56" s="39"/>
      <c r="BW56" s="39"/>
      <c r="BX56" s="39"/>
      <c r="BY56" s="39"/>
      <c r="BZ56" s="39"/>
      <c r="CA56" s="39"/>
      <c r="CB56" s="39"/>
      <c r="CC56" s="39"/>
      <c r="CD56" s="39"/>
      <c r="CE56" s="39"/>
    </row>
    <row r="57" spans="1:83" ht="21" customHeight="1">
      <c r="A57" s="39"/>
      <c r="B57" s="50"/>
      <c r="C57" s="39"/>
      <c r="D57" s="38" t="s">
        <v>85</v>
      </c>
      <c r="E57" s="39"/>
      <c r="F57" s="39"/>
      <c r="G57" s="39"/>
      <c r="H57" s="39"/>
      <c r="I57" s="39"/>
      <c r="J57" s="39"/>
      <c r="K57" s="39"/>
      <c r="L57" s="39"/>
      <c r="M57" s="39"/>
      <c r="N57" s="239">
        <f>ROUNDUP($N$123,2)</f>
        <v>0</v>
      </c>
      <c r="O57" s="181"/>
      <c r="P57" s="181"/>
      <c r="Q57" s="181"/>
      <c r="R57" s="5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39"/>
      <c r="BZ57" s="39"/>
      <c r="CA57" s="39"/>
      <c r="CB57" s="39"/>
      <c r="CC57" s="39"/>
      <c r="CD57" s="39"/>
      <c r="CE57" s="39"/>
    </row>
    <row r="58" spans="1:83" ht="21" customHeight="1">
      <c r="A58" s="39"/>
      <c r="B58" s="50"/>
      <c r="C58" s="39"/>
      <c r="D58" s="38" t="s">
        <v>86</v>
      </c>
      <c r="E58" s="39"/>
      <c r="F58" s="39"/>
      <c r="G58" s="39"/>
      <c r="H58" s="39"/>
      <c r="I58" s="39"/>
      <c r="J58" s="39"/>
      <c r="K58" s="39"/>
      <c r="L58" s="39"/>
      <c r="M58" s="39"/>
      <c r="N58" s="239">
        <f>ROUNDUP($N$152,2)</f>
        <v>0</v>
      </c>
      <c r="O58" s="181"/>
      <c r="P58" s="181"/>
      <c r="Q58" s="181"/>
      <c r="R58" s="5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39"/>
      <c r="BN58" s="39"/>
      <c r="BO58" s="39"/>
      <c r="BP58" s="39"/>
      <c r="BQ58" s="39"/>
      <c r="BR58" s="39"/>
      <c r="BS58" s="39"/>
      <c r="BT58" s="39"/>
      <c r="BU58" s="39"/>
      <c r="BV58" s="39"/>
      <c r="BW58" s="39"/>
      <c r="BX58" s="39"/>
      <c r="BY58" s="39"/>
      <c r="BZ58" s="39"/>
      <c r="CA58" s="39"/>
      <c r="CB58" s="39"/>
      <c r="CC58" s="39"/>
      <c r="CD58" s="39"/>
      <c r="CE58" s="39"/>
    </row>
    <row r="59" spans="1:83" s="115" customFormat="1" ht="21" customHeight="1">
      <c r="A59" s="39"/>
      <c r="B59" s="50"/>
      <c r="C59" s="39"/>
      <c r="D59" s="38" t="s">
        <v>242</v>
      </c>
      <c r="E59" s="38"/>
      <c r="F59" s="38"/>
      <c r="G59" s="39"/>
      <c r="H59" s="39"/>
      <c r="I59" s="39"/>
      <c r="J59" s="39"/>
      <c r="K59" s="39"/>
      <c r="L59" s="39"/>
      <c r="M59" s="39"/>
      <c r="N59" s="239">
        <f>ROUNDUP($N$198,2)</f>
        <v>0</v>
      </c>
      <c r="O59" s="181"/>
      <c r="P59" s="181"/>
      <c r="Q59" s="181"/>
      <c r="R59" s="154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</row>
    <row r="60" spans="1:83" s="165" customFormat="1" ht="21" customHeight="1">
      <c r="A60" s="39"/>
      <c r="B60" s="50"/>
      <c r="C60" s="39"/>
      <c r="D60" s="38" t="s">
        <v>164</v>
      </c>
      <c r="E60" s="38"/>
      <c r="F60" s="38"/>
      <c r="G60" s="39"/>
      <c r="H60" s="39"/>
      <c r="I60" s="39"/>
      <c r="J60" s="39"/>
      <c r="K60" s="39"/>
      <c r="L60" s="39"/>
      <c r="M60" s="39"/>
      <c r="N60" s="239">
        <f>ROUNDUP($N$233,2)</f>
        <v>0</v>
      </c>
      <c r="O60" s="181"/>
      <c r="P60" s="181"/>
      <c r="Q60" s="181"/>
      <c r="R60" s="154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39"/>
      <c r="BN60" s="39"/>
      <c r="BO60" s="39"/>
      <c r="BP60" s="39"/>
      <c r="BQ60" s="39"/>
      <c r="BR60" s="39"/>
      <c r="BS60" s="39"/>
      <c r="BT60" s="39"/>
      <c r="BU60" s="39"/>
      <c r="BV60" s="39"/>
      <c r="BW60" s="39"/>
      <c r="BX60" s="39"/>
      <c r="BY60" s="39"/>
      <c r="BZ60" s="39"/>
      <c r="CA60" s="39"/>
      <c r="CB60" s="39"/>
      <c r="CC60" s="39"/>
      <c r="CD60" s="39"/>
      <c r="CE60" s="39"/>
    </row>
    <row r="61" spans="1:83" ht="21" customHeight="1">
      <c r="A61" s="39"/>
      <c r="B61" s="50"/>
      <c r="C61" s="39"/>
      <c r="D61" s="38" t="s">
        <v>49</v>
      </c>
      <c r="E61" s="39"/>
      <c r="F61" s="39"/>
      <c r="G61" s="39"/>
      <c r="H61" s="39"/>
      <c r="I61" s="39"/>
      <c r="J61" s="39"/>
      <c r="K61" s="39"/>
      <c r="L61" s="39"/>
      <c r="M61" s="39"/>
      <c r="N61" s="239">
        <f>ROUNDUP($N$262,2)</f>
        <v>0</v>
      </c>
      <c r="O61" s="181"/>
      <c r="P61" s="181"/>
      <c r="Q61" s="181"/>
      <c r="R61" s="51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39"/>
      <c r="BO61" s="39"/>
      <c r="BP61" s="39"/>
      <c r="BQ61" s="39"/>
      <c r="BR61" s="39"/>
      <c r="BS61" s="39"/>
      <c r="BT61" s="39"/>
      <c r="BU61" s="39"/>
      <c r="BV61" s="39"/>
      <c r="BW61" s="39"/>
      <c r="BX61" s="39"/>
      <c r="BY61" s="39"/>
      <c r="BZ61" s="39"/>
      <c r="CA61" s="39"/>
      <c r="CB61" s="39"/>
      <c r="CC61" s="39"/>
      <c r="CD61" s="39"/>
      <c r="CE61" s="39"/>
    </row>
    <row r="62" spans="1:83" s="115" customFormat="1" ht="21" customHeight="1">
      <c r="A62" s="39"/>
      <c r="B62" s="50"/>
      <c r="C62" s="39"/>
      <c r="D62" s="48" t="s">
        <v>134</v>
      </c>
      <c r="E62" s="48"/>
      <c r="F62" s="48"/>
      <c r="G62" s="39"/>
      <c r="H62" s="39"/>
      <c r="I62" s="39"/>
      <c r="J62" s="39"/>
      <c r="K62" s="39"/>
      <c r="L62" s="39"/>
      <c r="M62" s="39"/>
      <c r="N62" s="238">
        <f>ROUNDUP($M$267,2)</f>
        <v>0</v>
      </c>
      <c r="O62" s="181"/>
      <c r="P62" s="181"/>
      <c r="Q62" s="181"/>
      <c r="R62" s="154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</row>
    <row r="63" spans="1:83" s="115" customFormat="1" ht="21" customHeight="1">
      <c r="A63" s="39"/>
      <c r="B63" s="50"/>
      <c r="C63" s="39"/>
      <c r="D63" s="38" t="s">
        <v>158</v>
      </c>
      <c r="E63" s="39"/>
      <c r="F63" s="39"/>
      <c r="G63" s="39"/>
      <c r="H63" s="39"/>
      <c r="I63" s="39"/>
      <c r="J63" s="39"/>
      <c r="K63" s="39"/>
      <c r="L63" s="39"/>
      <c r="M63" s="39"/>
      <c r="N63" s="239">
        <f>ROUNDUP($M$268,2)</f>
        <v>0</v>
      </c>
      <c r="O63" s="181"/>
      <c r="P63" s="181"/>
      <c r="Q63" s="181"/>
      <c r="R63" s="154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  <c r="BF63" s="39"/>
      <c r="BG63" s="39"/>
      <c r="BH63" s="39"/>
      <c r="BI63" s="39"/>
      <c r="BJ63" s="39"/>
      <c r="BK63" s="39"/>
      <c r="BL63" s="39"/>
      <c r="BM63" s="39"/>
      <c r="BN63" s="39"/>
      <c r="BO63" s="39"/>
      <c r="BP63" s="39"/>
      <c r="BQ63" s="39"/>
      <c r="BR63" s="39"/>
      <c r="BS63" s="39"/>
      <c r="BT63" s="39"/>
      <c r="BU63" s="39"/>
      <c r="BV63" s="39"/>
      <c r="BW63" s="39"/>
      <c r="BX63" s="39"/>
      <c r="BY63" s="39"/>
      <c r="BZ63" s="39"/>
      <c r="CA63" s="39"/>
      <c r="CB63" s="39"/>
      <c r="CC63" s="39"/>
      <c r="CD63" s="39"/>
      <c r="CE63" s="39"/>
    </row>
    <row r="64" spans="1:83" ht="25.5" customHeight="1">
      <c r="A64" s="37"/>
      <c r="B64" s="47"/>
      <c r="C64" s="37"/>
      <c r="D64" s="48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238">
        <f>ROUNDUP($N$275,2)</f>
        <v>0</v>
      </c>
      <c r="O64" s="181"/>
      <c r="P64" s="181"/>
      <c r="Q64" s="181"/>
      <c r="R64" s="49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</row>
    <row r="65" spans="1:83" ht="22.5" customHeight="1">
      <c r="A65" s="6"/>
      <c r="B65" s="1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17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</row>
    <row r="66" spans="1:83" ht="7.5" customHeight="1">
      <c r="A66" s="6"/>
      <c r="B66" s="25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7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</row>
    <row r="67" spans="1:83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</row>
    <row r="68" spans="1:83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</row>
    <row r="69" spans="1:83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</row>
    <row r="70" spans="1:83" ht="7.5" customHeight="1">
      <c r="A70" s="6"/>
      <c r="B70" s="28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1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</row>
    <row r="71" spans="1:83" ht="37.5" customHeight="1">
      <c r="A71" s="6"/>
      <c r="B71" s="16"/>
      <c r="C71" s="224" t="s">
        <v>51</v>
      </c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</row>
    <row r="72" spans="1:83" ht="7.5" customHeight="1">
      <c r="A72" s="6"/>
      <c r="B72" s="1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1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</row>
    <row r="73" spans="1:83" ht="15" customHeight="1">
      <c r="A73" s="6"/>
      <c r="B73" s="16"/>
      <c r="C73" s="14" t="s">
        <v>5</v>
      </c>
      <c r="D73" s="6"/>
      <c r="E73" s="6"/>
      <c r="F73" s="226" t="str">
        <f>$F$6</f>
        <v>OKRUŽNÍ KŘŘIŽOVATKA NA I/19, PŘIBYSLAV - DOPLNĚNÍ CHODNÍKU</v>
      </c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6"/>
      <c r="S73" s="1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</row>
    <row r="74" spans="1:83" ht="15.75" customHeight="1">
      <c r="A74" s="5"/>
      <c r="B74" s="10"/>
      <c r="C74" s="14" t="s">
        <v>39</v>
      </c>
      <c r="D74" s="5"/>
      <c r="E74" s="5"/>
      <c r="F74" s="226" t="s">
        <v>190</v>
      </c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5"/>
      <c r="S74" s="10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</row>
    <row r="75" spans="1:83" ht="15" customHeight="1">
      <c r="A75" s="6"/>
      <c r="B75" s="16"/>
      <c r="C75" s="13" t="s">
        <v>83</v>
      </c>
      <c r="D75" s="6"/>
      <c r="E75" s="6"/>
      <c r="F75" s="236" t="s">
        <v>321</v>
      </c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6"/>
      <c r="S75" s="1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</row>
    <row r="76" spans="1:83" ht="7.5" customHeight="1">
      <c r="A76" s="6"/>
      <c r="B76" s="1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1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</row>
    <row r="77" spans="1:83" ht="18.75" customHeight="1">
      <c r="A77" s="6"/>
      <c r="B77" s="16"/>
      <c r="C77" s="14" t="s">
        <v>7</v>
      </c>
      <c r="D77" s="6"/>
      <c r="E77" s="6"/>
      <c r="F77" s="15" t="str">
        <f>$F$11</f>
        <v>Přibyslav</v>
      </c>
      <c r="G77" s="6"/>
      <c r="H77" s="6"/>
      <c r="I77" s="6"/>
      <c r="J77" s="6"/>
      <c r="K77" s="14" t="s">
        <v>8</v>
      </c>
      <c r="L77" s="6"/>
      <c r="M77" s="228">
        <f>IF($O$11="","",$O$11)</f>
        <v>45590</v>
      </c>
      <c r="N77" s="181"/>
      <c r="O77" s="181"/>
      <c r="P77" s="181"/>
      <c r="Q77" s="6"/>
      <c r="R77" s="6"/>
      <c r="S77" s="1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</row>
    <row r="78" spans="1:83" ht="7.5" customHeight="1">
      <c r="A78" s="6"/>
      <c r="B78" s="1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1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</row>
    <row r="79" spans="1:83" ht="15.75" customHeight="1">
      <c r="A79" s="6"/>
      <c r="B79" s="16"/>
      <c r="C79" s="14" t="s">
        <v>9</v>
      </c>
      <c r="D79" s="6"/>
      <c r="E79" s="6"/>
      <c r="F79" s="15" t="str">
        <f>$E$14</f>
        <v>Město Přibyslav</v>
      </c>
      <c r="G79" s="6"/>
      <c r="H79" s="6"/>
      <c r="I79" s="6"/>
      <c r="J79" s="6"/>
      <c r="K79" s="14" t="s">
        <v>13</v>
      </c>
      <c r="L79" s="6"/>
      <c r="M79" s="229" t="str">
        <f>$E$20</f>
        <v>Atelier TESTUDO a.s.</v>
      </c>
      <c r="N79" s="181"/>
      <c r="O79" s="181"/>
      <c r="P79" s="181"/>
      <c r="Q79" s="181"/>
      <c r="R79" s="6"/>
      <c r="S79" s="1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</row>
    <row r="80" spans="1:83" ht="15" customHeight="1">
      <c r="A80" s="6"/>
      <c r="B80" s="16"/>
      <c r="C80" s="14" t="s">
        <v>12</v>
      </c>
      <c r="D80" s="6"/>
      <c r="E80" s="6"/>
      <c r="F80" s="15" t="str">
        <f>IF($E$17="","",$E$17)</f>
        <v>Dle výběrového řízení</v>
      </c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1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</row>
    <row r="81" spans="1:83" ht="11.25" customHeight="1">
      <c r="A81" s="6"/>
      <c r="B81" s="1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1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</row>
    <row r="82" spans="1:83" ht="30" customHeight="1">
      <c r="A82" s="52"/>
      <c r="B82" s="53"/>
      <c r="C82" s="54" t="s">
        <v>52</v>
      </c>
      <c r="D82" s="55" t="s">
        <v>28</v>
      </c>
      <c r="E82" s="55" t="s">
        <v>27</v>
      </c>
      <c r="F82" s="247" t="s">
        <v>53</v>
      </c>
      <c r="G82" s="204"/>
      <c r="H82" s="204"/>
      <c r="I82" s="248"/>
      <c r="J82" s="55" t="s">
        <v>54</v>
      </c>
      <c r="K82" s="55" t="s">
        <v>55</v>
      </c>
      <c r="L82" s="247" t="s">
        <v>56</v>
      </c>
      <c r="M82" s="248"/>
      <c r="N82" s="247" t="s">
        <v>57</v>
      </c>
      <c r="O82" s="204"/>
      <c r="P82" s="204"/>
      <c r="Q82" s="248"/>
      <c r="R82" s="56" t="s">
        <v>58</v>
      </c>
      <c r="S82" s="53"/>
      <c r="T82" s="32" t="s">
        <v>59</v>
      </c>
      <c r="U82" s="33" t="s">
        <v>17</v>
      </c>
      <c r="V82" s="33" t="s">
        <v>60</v>
      </c>
      <c r="W82" s="33" t="s">
        <v>61</v>
      </c>
      <c r="X82" s="33" t="s">
        <v>62</v>
      </c>
      <c r="Y82" s="33" t="s">
        <v>63</v>
      </c>
      <c r="Z82" s="33" t="s">
        <v>64</v>
      </c>
      <c r="AA82" s="34" t="s">
        <v>65</v>
      </c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2"/>
      <c r="CA82" s="52"/>
      <c r="CB82" s="52"/>
      <c r="CC82" s="52"/>
      <c r="CD82" s="52"/>
      <c r="CE82" s="52"/>
    </row>
    <row r="83" spans="1:83" ht="30" customHeight="1">
      <c r="A83" s="6"/>
      <c r="B83" s="16"/>
      <c r="C83" s="36" t="s">
        <v>45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249">
        <f>SUM(N84,M267,N275)</f>
        <v>0</v>
      </c>
      <c r="O83" s="181"/>
      <c r="P83" s="181"/>
      <c r="Q83" s="181"/>
      <c r="R83" s="6"/>
      <c r="S83" s="16"/>
      <c r="T83" s="35"/>
      <c r="U83" s="30"/>
      <c r="V83" s="30"/>
      <c r="W83" s="57" t="e">
        <f>$W$84+$W$275</f>
        <v>#REF!</v>
      </c>
      <c r="X83" s="30"/>
      <c r="Y83" s="57" t="e">
        <f>$Y$84+$Y$275</f>
        <v>#REF!</v>
      </c>
      <c r="Z83" s="30"/>
      <c r="AA83" s="58" t="e">
        <f>$AA$84+$AA$275</f>
        <v>#REF!</v>
      </c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 t="s">
        <v>29</v>
      </c>
      <c r="AU83" s="6" t="s">
        <v>46</v>
      </c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59" t="e">
        <f>$BK$84+$BK$275</f>
        <v>#REF!</v>
      </c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</row>
    <row r="84" spans="1:83" ht="37.5" customHeight="1">
      <c r="A84" s="60"/>
      <c r="B84" s="61"/>
      <c r="C84" s="60"/>
      <c r="D84" s="62" t="s">
        <v>47</v>
      </c>
      <c r="E84" s="60"/>
      <c r="F84" s="60"/>
      <c r="G84" s="60"/>
      <c r="H84" s="60"/>
      <c r="I84" s="60"/>
      <c r="J84" s="60"/>
      <c r="K84" s="60"/>
      <c r="L84" s="60"/>
      <c r="M84" s="60"/>
      <c r="N84" s="216">
        <f>SUM(N85,N107,N123,N152,N198,N233,N262)</f>
        <v>0</v>
      </c>
      <c r="O84" s="181"/>
      <c r="P84" s="181"/>
      <c r="Q84" s="181"/>
      <c r="R84" s="60"/>
      <c r="S84" s="61"/>
      <c r="T84" s="63"/>
      <c r="U84" s="60"/>
      <c r="V84" s="60"/>
      <c r="W84" s="64" t="e">
        <f>$W$85+$W$107+#REF!+$W$152+#REF!+$W$262</f>
        <v>#REF!</v>
      </c>
      <c r="X84" s="60"/>
      <c r="Y84" s="64" t="e">
        <f>$Y$85+$Y$107+#REF!+$Y$152+#REF!+$Y$262</f>
        <v>#REF!</v>
      </c>
      <c r="Z84" s="60"/>
      <c r="AA84" s="65" t="e">
        <f>$AA$85+$AA$107+#REF!+$AA$152+#REF!+$AA$262</f>
        <v>#REF!</v>
      </c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6" t="s">
        <v>6</v>
      </c>
      <c r="AS84" s="60"/>
      <c r="AT84" s="66" t="s">
        <v>29</v>
      </c>
      <c r="AU84" s="66" t="s">
        <v>30</v>
      </c>
      <c r="AV84" s="60"/>
      <c r="AW84" s="60"/>
      <c r="AX84" s="60"/>
      <c r="AY84" s="66" t="s">
        <v>66</v>
      </c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7" t="e">
        <f>$BK$85+$BK$107+#REF!+$BK$152+#REF!+$BK$262</f>
        <v>#REF!</v>
      </c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</row>
    <row r="85" spans="1:83" ht="21" customHeight="1">
      <c r="A85" s="60"/>
      <c r="B85" s="61"/>
      <c r="C85" s="60"/>
      <c r="D85" s="68" t="s">
        <v>48</v>
      </c>
      <c r="E85" s="60"/>
      <c r="F85" s="60"/>
      <c r="G85" s="60"/>
      <c r="H85" s="60"/>
      <c r="I85" s="60"/>
      <c r="J85" s="60"/>
      <c r="K85" s="60"/>
      <c r="L85" s="60"/>
      <c r="M85" s="60"/>
      <c r="N85" s="217">
        <f>SUM(N86,N89,N92,N95,N98,N101,N104)</f>
        <v>0</v>
      </c>
      <c r="O85" s="181"/>
      <c r="P85" s="181"/>
      <c r="Q85" s="181"/>
      <c r="R85" s="60"/>
      <c r="S85" s="61"/>
      <c r="T85" s="63"/>
      <c r="U85" s="60"/>
      <c r="V85" s="60"/>
      <c r="W85" s="64">
        <f>SUM($W$92:$W$106)</f>
        <v>0</v>
      </c>
      <c r="X85" s="60"/>
      <c r="Y85" s="64">
        <f>SUM($Y$92:$Y$106)</f>
        <v>0</v>
      </c>
      <c r="Z85" s="60"/>
      <c r="AA85" s="65">
        <f>SUM($AA$92:$AA$106)</f>
        <v>0</v>
      </c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6" t="s">
        <v>6</v>
      </c>
      <c r="AS85" s="60"/>
      <c r="AT85" s="66" t="s">
        <v>29</v>
      </c>
      <c r="AU85" s="66" t="s">
        <v>6</v>
      </c>
      <c r="AV85" s="60"/>
      <c r="AW85" s="60"/>
      <c r="AX85" s="60"/>
      <c r="AY85" s="66" t="s">
        <v>66</v>
      </c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7">
        <f>SUM($BK$92:$BK$106)</f>
        <v>0</v>
      </c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</row>
    <row r="86" spans="1:83" ht="29.25" customHeight="1">
      <c r="A86" s="60"/>
      <c r="B86" s="61"/>
      <c r="C86" s="94" t="s">
        <v>6</v>
      </c>
      <c r="D86" s="94" t="s">
        <v>67</v>
      </c>
      <c r="E86" s="95" t="s">
        <v>87</v>
      </c>
      <c r="F86" s="215" t="s">
        <v>135</v>
      </c>
      <c r="G86" s="204"/>
      <c r="H86" s="204"/>
      <c r="I86" s="202"/>
      <c r="J86" s="114" t="s">
        <v>72</v>
      </c>
      <c r="K86" s="88">
        <v>54</v>
      </c>
      <c r="L86" s="201"/>
      <c r="M86" s="202"/>
      <c r="N86" s="203">
        <f>ROUND($L$86*$K$86,2)</f>
        <v>0</v>
      </c>
      <c r="O86" s="204"/>
      <c r="P86" s="204"/>
      <c r="Q86" s="202"/>
      <c r="R86" s="73" t="s">
        <v>68</v>
      </c>
      <c r="S86" s="61"/>
      <c r="T86" s="63"/>
      <c r="U86" s="60"/>
      <c r="V86" s="60"/>
      <c r="W86" s="64"/>
      <c r="X86" s="60"/>
      <c r="Y86" s="64"/>
      <c r="Z86" s="60"/>
      <c r="AA86" s="65"/>
      <c r="AB86" s="60"/>
      <c r="AC86" s="60"/>
      <c r="AD86" s="60"/>
      <c r="AE86" s="60"/>
      <c r="AF86" s="60"/>
      <c r="AG86" s="60"/>
      <c r="AH86" s="60"/>
      <c r="AI86" s="60"/>
      <c r="AJ86" s="60"/>
      <c r="AK86" s="60"/>
      <c r="AL86" s="60"/>
      <c r="AM86" s="60"/>
      <c r="AN86" s="60"/>
      <c r="AO86" s="60"/>
      <c r="AP86" s="60"/>
      <c r="AQ86" s="60"/>
      <c r="AR86" s="66"/>
      <c r="AS86" s="60"/>
      <c r="AT86" s="66"/>
      <c r="AU86" s="66"/>
      <c r="AV86" s="60"/>
      <c r="AW86" s="60"/>
      <c r="AX86" s="60"/>
      <c r="AY86" s="66"/>
      <c r="AZ86" s="60"/>
      <c r="BA86" s="60"/>
      <c r="BB86" s="60"/>
      <c r="BC86" s="60"/>
      <c r="BD86" s="60"/>
      <c r="BE86" s="60"/>
      <c r="BF86" s="60"/>
      <c r="BG86" s="60"/>
      <c r="BH86" s="60"/>
      <c r="BI86" s="60"/>
      <c r="BJ86" s="60"/>
      <c r="BK86" s="67"/>
      <c r="BL86" s="60"/>
      <c r="BM86" s="60"/>
      <c r="BN86" s="60"/>
      <c r="BO86" s="60"/>
      <c r="BP86" s="60"/>
      <c r="BQ86" s="60"/>
      <c r="BR86" s="60"/>
      <c r="BS86" s="60"/>
      <c r="BT86" s="60"/>
      <c r="BU86" s="60"/>
      <c r="BV86" s="60"/>
      <c r="BW86" s="60"/>
      <c r="BX86" s="60"/>
      <c r="BY86" s="60"/>
      <c r="BZ86" s="60"/>
      <c r="CA86" s="60"/>
      <c r="CB86" s="60"/>
      <c r="CC86" s="60"/>
      <c r="CD86" s="60"/>
      <c r="CE86" s="60"/>
    </row>
    <row r="87" spans="1:83" ht="54" customHeight="1">
      <c r="A87" s="60"/>
      <c r="B87" s="61"/>
      <c r="C87" s="6"/>
      <c r="D87" s="6"/>
      <c r="E87" s="6"/>
      <c r="F87" s="218" t="s">
        <v>198</v>
      </c>
      <c r="G87" s="181"/>
      <c r="H87" s="181"/>
      <c r="I87" s="181"/>
      <c r="J87" s="181"/>
      <c r="K87" s="181"/>
      <c r="L87" s="181"/>
      <c r="M87" s="181"/>
      <c r="N87" s="181"/>
      <c r="O87" s="181"/>
      <c r="P87" s="181"/>
      <c r="Q87" s="181"/>
      <c r="R87" s="181"/>
      <c r="S87" s="61"/>
      <c r="T87" s="63"/>
      <c r="U87" s="60"/>
      <c r="V87" s="60"/>
      <c r="W87" s="64"/>
      <c r="X87" s="60"/>
      <c r="Y87" s="64"/>
      <c r="Z87" s="60"/>
      <c r="AA87" s="65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6"/>
      <c r="AS87" s="60"/>
      <c r="AT87" s="66"/>
      <c r="AU87" s="66"/>
      <c r="AV87" s="60"/>
      <c r="AW87" s="60"/>
      <c r="AX87" s="60"/>
      <c r="AY87" s="66"/>
      <c r="AZ87" s="60"/>
      <c r="BA87" s="60"/>
      <c r="BB87" s="60"/>
      <c r="BC87" s="60"/>
      <c r="BD87" s="60"/>
      <c r="BE87" s="60"/>
      <c r="BF87" s="60"/>
      <c r="BG87" s="60"/>
      <c r="BH87" s="60"/>
      <c r="BI87" s="60"/>
      <c r="BJ87" s="60"/>
      <c r="BK87" s="67"/>
      <c r="BL87" s="60"/>
      <c r="BM87" s="60"/>
      <c r="BN87" s="60"/>
      <c r="BO87" s="60"/>
      <c r="BP87" s="60"/>
      <c r="BQ87" s="60"/>
      <c r="BR87" s="60"/>
      <c r="BS87" s="60"/>
      <c r="BT87" s="60"/>
      <c r="BU87" s="60"/>
      <c r="BV87" s="60"/>
      <c r="BW87" s="60"/>
      <c r="BX87" s="60"/>
      <c r="BY87" s="60"/>
      <c r="BZ87" s="60"/>
      <c r="CA87" s="60"/>
      <c r="CB87" s="60"/>
      <c r="CC87" s="60"/>
      <c r="CD87" s="60"/>
      <c r="CE87" s="60"/>
    </row>
    <row r="88" spans="1:83" ht="21" customHeight="1">
      <c r="A88" s="60"/>
      <c r="B88" s="61"/>
      <c r="C88" s="6"/>
      <c r="D88" s="6"/>
      <c r="E88" s="85"/>
      <c r="F88" s="182" t="s">
        <v>193</v>
      </c>
      <c r="G88" s="181"/>
      <c r="H88" s="181"/>
      <c r="I88" s="181"/>
      <c r="J88" s="6"/>
      <c r="K88" s="89">
        <v>54</v>
      </c>
      <c r="L88" s="6"/>
      <c r="M88" s="6"/>
      <c r="N88" s="6"/>
      <c r="O88" s="6"/>
      <c r="P88" s="6"/>
      <c r="Q88" s="6"/>
      <c r="R88" s="6"/>
      <c r="S88" s="61"/>
      <c r="T88" s="63"/>
      <c r="U88" s="60"/>
      <c r="V88" s="60"/>
      <c r="W88" s="64"/>
      <c r="X88" s="60"/>
      <c r="Y88" s="64"/>
      <c r="Z88" s="60"/>
      <c r="AA88" s="65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6"/>
      <c r="AS88" s="60"/>
      <c r="AT88" s="66"/>
      <c r="AU88" s="66"/>
      <c r="AV88" s="60"/>
      <c r="AW88" s="60"/>
      <c r="AX88" s="60"/>
      <c r="AY88" s="66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7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</row>
    <row r="89" spans="1:83" ht="24.75" customHeight="1">
      <c r="A89" s="60"/>
      <c r="B89" s="61"/>
      <c r="C89" s="94">
        <v>2</v>
      </c>
      <c r="D89" s="94" t="s">
        <v>67</v>
      </c>
      <c r="E89" s="95" t="s">
        <v>88</v>
      </c>
      <c r="F89" s="215" t="s">
        <v>137</v>
      </c>
      <c r="G89" s="204"/>
      <c r="H89" s="204"/>
      <c r="I89" s="202"/>
      <c r="J89" s="114" t="s">
        <v>72</v>
      </c>
      <c r="K89" s="88">
        <v>1</v>
      </c>
      <c r="L89" s="201"/>
      <c r="M89" s="202"/>
      <c r="N89" s="203">
        <f>ROUND($L$89*$K$89,2)</f>
        <v>0</v>
      </c>
      <c r="O89" s="204"/>
      <c r="P89" s="204"/>
      <c r="Q89" s="202"/>
      <c r="R89" s="73" t="s">
        <v>68</v>
      </c>
      <c r="S89" s="61"/>
      <c r="T89" s="63"/>
      <c r="U89" s="60"/>
      <c r="V89" s="60"/>
      <c r="W89" s="64"/>
      <c r="X89" s="60"/>
      <c r="Y89" s="64"/>
      <c r="Z89" s="60"/>
      <c r="AA89" s="65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6"/>
      <c r="AS89" s="60"/>
      <c r="AT89" s="66"/>
      <c r="AU89" s="66"/>
      <c r="AV89" s="60"/>
      <c r="AW89" s="60"/>
      <c r="AX89" s="60"/>
      <c r="AY89" s="66"/>
      <c r="AZ89" s="60"/>
      <c r="BA89" s="60"/>
      <c r="BB89" s="60"/>
      <c r="BC89" s="60"/>
      <c r="BD89" s="60"/>
      <c r="BE89" s="60"/>
      <c r="BF89" s="60"/>
      <c r="BG89" s="60"/>
      <c r="BH89" s="60"/>
      <c r="BI89" s="60"/>
      <c r="BJ89" s="60"/>
      <c r="BK89" s="67"/>
      <c r="BL89" s="60"/>
      <c r="BM89" s="60"/>
      <c r="BN89" s="60"/>
      <c r="BO89" s="60"/>
      <c r="BP89" s="60"/>
      <c r="BQ89" s="60"/>
      <c r="BR89" s="60"/>
      <c r="BS89" s="60"/>
      <c r="BT89" s="60"/>
      <c r="BU89" s="60"/>
      <c r="BV89" s="60"/>
      <c r="BW89" s="60"/>
      <c r="BX89" s="60"/>
      <c r="BY89" s="60"/>
      <c r="BZ89" s="60"/>
      <c r="CA89" s="60"/>
      <c r="CB89" s="60"/>
      <c r="CC89" s="60"/>
      <c r="CD89" s="60"/>
      <c r="CE89" s="60"/>
    </row>
    <row r="90" spans="1:83" ht="56.25" customHeight="1">
      <c r="A90" s="60"/>
      <c r="B90" s="61"/>
      <c r="C90" s="6"/>
      <c r="D90" s="6"/>
      <c r="E90" s="6"/>
      <c r="F90" s="218" t="s">
        <v>199</v>
      </c>
      <c r="G90" s="181"/>
      <c r="H90" s="181"/>
      <c r="I90" s="181"/>
      <c r="J90" s="181"/>
      <c r="K90" s="181"/>
      <c r="L90" s="181"/>
      <c r="M90" s="181"/>
      <c r="N90" s="181"/>
      <c r="O90" s="181"/>
      <c r="P90" s="181"/>
      <c r="Q90" s="181"/>
      <c r="R90" s="181"/>
      <c r="S90" s="61"/>
      <c r="T90" s="63"/>
      <c r="U90" s="60"/>
      <c r="V90" s="60"/>
      <c r="W90" s="64"/>
      <c r="X90" s="60"/>
      <c r="Y90" s="64"/>
      <c r="Z90" s="60"/>
      <c r="AA90" s="65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6"/>
      <c r="AS90" s="60"/>
      <c r="AT90" s="66"/>
      <c r="AU90" s="66"/>
      <c r="AV90" s="60"/>
      <c r="AW90" s="60"/>
      <c r="AX90" s="60"/>
      <c r="AY90" s="66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0"/>
      <c r="BK90" s="67"/>
      <c r="BL90" s="60"/>
      <c r="BM90" s="60"/>
      <c r="BN90" s="60"/>
      <c r="BO90" s="60"/>
      <c r="BP90" s="60"/>
      <c r="BQ90" s="60"/>
      <c r="BR90" s="60"/>
      <c r="BS90" s="60"/>
      <c r="BT90" s="60"/>
      <c r="BU90" s="60"/>
      <c r="BV90" s="60"/>
      <c r="BW90" s="60"/>
      <c r="BX90" s="60"/>
      <c r="BY90" s="60"/>
      <c r="BZ90" s="60"/>
      <c r="CA90" s="60"/>
      <c r="CB90" s="60"/>
      <c r="CC90" s="60"/>
      <c r="CD90" s="60"/>
      <c r="CE90" s="60"/>
    </row>
    <row r="91" spans="1:83" ht="21" customHeight="1">
      <c r="A91" s="60"/>
      <c r="B91" s="61"/>
      <c r="C91" s="6"/>
      <c r="D91" s="6"/>
      <c r="E91" s="85"/>
      <c r="F91" s="182" t="s">
        <v>138</v>
      </c>
      <c r="G91" s="181"/>
      <c r="H91" s="181"/>
      <c r="I91" s="181"/>
      <c r="J91" s="6"/>
      <c r="K91" s="89">
        <v>1</v>
      </c>
      <c r="L91" s="6"/>
      <c r="M91" s="6"/>
      <c r="N91" s="6"/>
      <c r="O91" s="6"/>
      <c r="P91" s="6"/>
      <c r="Q91" s="6"/>
      <c r="R91" s="6"/>
      <c r="S91" s="61"/>
      <c r="T91" s="63"/>
      <c r="U91" s="60"/>
      <c r="V91" s="60"/>
      <c r="W91" s="64"/>
      <c r="X91" s="60"/>
      <c r="Y91" s="64"/>
      <c r="Z91" s="60"/>
      <c r="AA91" s="65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6"/>
      <c r="AS91" s="60"/>
      <c r="AT91" s="66"/>
      <c r="AU91" s="66"/>
      <c r="AV91" s="60"/>
      <c r="AW91" s="60"/>
      <c r="AX91" s="60"/>
      <c r="AY91" s="66"/>
      <c r="AZ91" s="60"/>
      <c r="BA91" s="60"/>
      <c r="BB91" s="60"/>
      <c r="BC91" s="60"/>
      <c r="BD91" s="60"/>
      <c r="BE91" s="60"/>
      <c r="BF91" s="60"/>
      <c r="BG91" s="60"/>
      <c r="BH91" s="60"/>
      <c r="BI91" s="60"/>
      <c r="BJ91" s="60"/>
      <c r="BK91" s="67"/>
      <c r="BL91" s="60"/>
      <c r="BM91" s="60"/>
      <c r="BN91" s="60"/>
      <c r="BO91" s="60"/>
      <c r="BP91" s="60"/>
      <c r="BQ91" s="60"/>
      <c r="BR91" s="60"/>
      <c r="BS91" s="60"/>
      <c r="BT91" s="60"/>
      <c r="BU91" s="60"/>
      <c r="BV91" s="60"/>
      <c r="BW91" s="60"/>
      <c r="BX91" s="60"/>
      <c r="BY91" s="60"/>
      <c r="BZ91" s="60"/>
      <c r="CA91" s="60"/>
      <c r="CB91" s="60"/>
      <c r="CC91" s="60"/>
      <c r="CD91" s="60"/>
      <c r="CE91" s="60"/>
    </row>
    <row r="92" spans="1:83" ht="27" customHeight="1">
      <c r="A92" s="6"/>
      <c r="B92" s="16"/>
      <c r="C92" s="69">
        <v>3</v>
      </c>
      <c r="D92" s="69" t="s">
        <v>67</v>
      </c>
      <c r="E92" s="95" t="s">
        <v>81</v>
      </c>
      <c r="F92" s="215" t="s">
        <v>139</v>
      </c>
      <c r="G92" s="204"/>
      <c r="H92" s="204"/>
      <c r="I92" s="202"/>
      <c r="J92" s="71" t="s">
        <v>72</v>
      </c>
      <c r="K92" s="88">
        <v>55</v>
      </c>
      <c r="L92" s="201"/>
      <c r="M92" s="202"/>
      <c r="N92" s="203">
        <f>ROUND($L$92*$K$92,2)</f>
        <v>0</v>
      </c>
      <c r="O92" s="204"/>
      <c r="P92" s="204"/>
      <c r="Q92" s="202"/>
      <c r="R92" s="73" t="s">
        <v>68</v>
      </c>
      <c r="S92" s="16"/>
      <c r="T92" s="74"/>
      <c r="U92" s="75" t="s">
        <v>18</v>
      </c>
      <c r="V92" s="6"/>
      <c r="W92" s="6"/>
      <c r="X92" s="76">
        <v>0</v>
      </c>
      <c r="Y92" s="76">
        <f>$X$92*$K$92</f>
        <v>0</v>
      </c>
      <c r="Z92" s="76">
        <v>0</v>
      </c>
      <c r="AA92" s="77">
        <f>$Z$92*$K$92</f>
        <v>0</v>
      </c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40" t="s">
        <v>69</v>
      </c>
      <c r="AS92" s="6"/>
      <c r="AT92" s="40" t="s">
        <v>67</v>
      </c>
      <c r="AU92" s="40" t="s">
        <v>31</v>
      </c>
      <c r="AV92" s="6"/>
      <c r="AW92" s="6"/>
      <c r="AX92" s="6"/>
      <c r="AY92" s="6" t="s">
        <v>66</v>
      </c>
      <c r="AZ92" s="6"/>
      <c r="BA92" s="6"/>
      <c r="BB92" s="6"/>
      <c r="BC92" s="6"/>
      <c r="BD92" s="6"/>
      <c r="BE92" s="78">
        <f>IF($U$92="základní",$N$92,0)</f>
        <v>0</v>
      </c>
      <c r="BF92" s="78">
        <f>IF($U$92="snížená",$N$92,0)</f>
        <v>0</v>
      </c>
      <c r="BG92" s="78">
        <f>IF($U$92="zákl. přenesená",$N$92,0)</f>
        <v>0</v>
      </c>
      <c r="BH92" s="78">
        <f>IF($U$92="sníž. přenesená",$N$92,0)</f>
        <v>0</v>
      </c>
      <c r="BI92" s="78">
        <f>IF($U$92="nulová",$N$92,0)</f>
        <v>0</v>
      </c>
      <c r="BJ92" s="40" t="s">
        <v>6</v>
      </c>
      <c r="BK92" s="78">
        <f>ROUND($L$92*$K$92,2)</f>
        <v>0</v>
      </c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</row>
    <row r="93" spans="1:83" ht="43.5" customHeight="1">
      <c r="A93" s="6"/>
      <c r="B93" s="16"/>
      <c r="C93" s="6"/>
      <c r="D93" s="6"/>
      <c r="E93" s="6"/>
      <c r="F93" s="218" t="s">
        <v>182</v>
      </c>
      <c r="G93" s="181"/>
      <c r="H93" s="181"/>
      <c r="I93" s="181"/>
      <c r="J93" s="181"/>
      <c r="K93" s="181"/>
      <c r="L93" s="181"/>
      <c r="M93" s="181"/>
      <c r="N93" s="181"/>
      <c r="O93" s="181"/>
      <c r="P93" s="181"/>
      <c r="Q93" s="181"/>
      <c r="R93" s="181"/>
      <c r="S93" s="16"/>
      <c r="T93" s="79"/>
      <c r="U93" s="6"/>
      <c r="V93" s="6"/>
      <c r="W93" s="6"/>
      <c r="X93" s="6"/>
      <c r="Y93" s="6"/>
      <c r="Z93" s="6"/>
      <c r="AA93" s="31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 t="s">
        <v>70</v>
      </c>
      <c r="AU93" s="6" t="s">
        <v>31</v>
      </c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</row>
    <row r="94" spans="1:83" ht="15.75" customHeight="1">
      <c r="A94" s="6"/>
      <c r="B94" s="84"/>
      <c r="C94" s="6"/>
      <c r="D94" s="6"/>
      <c r="E94" s="85"/>
      <c r="F94" s="182" t="s">
        <v>194</v>
      </c>
      <c r="G94" s="181"/>
      <c r="H94" s="181"/>
      <c r="I94" s="181"/>
      <c r="J94" s="6"/>
      <c r="K94" s="89">
        <v>55</v>
      </c>
      <c r="L94" s="6"/>
      <c r="M94" s="6"/>
      <c r="N94" s="6"/>
      <c r="O94" s="6"/>
      <c r="P94" s="6"/>
      <c r="Q94" s="6"/>
      <c r="R94" s="6"/>
      <c r="S94" s="84"/>
      <c r="T94" s="86"/>
      <c r="U94" s="6"/>
      <c r="V94" s="6"/>
      <c r="W94" s="6"/>
      <c r="X94" s="6"/>
      <c r="Y94" s="6"/>
      <c r="Z94" s="6"/>
      <c r="AA94" s="87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85" t="s">
        <v>71</v>
      </c>
      <c r="AU94" s="85" t="s">
        <v>31</v>
      </c>
      <c r="AV94" s="85" t="s">
        <v>31</v>
      </c>
      <c r="AW94" s="85" t="s">
        <v>46</v>
      </c>
      <c r="AX94" s="85" t="s">
        <v>6</v>
      </c>
      <c r="AY94" s="85" t="s">
        <v>66</v>
      </c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</row>
    <row r="95" spans="1:83" ht="27" customHeight="1">
      <c r="A95" s="6"/>
      <c r="B95" s="16"/>
      <c r="C95" s="94">
        <v>4</v>
      </c>
      <c r="D95" s="69" t="s">
        <v>67</v>
      </c>
      <c r="E95" s="95" t="s">
        <v>146</v>
      </c>
      <c r="F95" s="215" t="s">
        <v>140</v>
      </c>
      <c r="G95" s="204"/>
      <c r="H95" s="204"/>
      <c r="I95" s="202"/>
      <c r="J95" s="71" t="s">
        <v>72</v>
      </c>
      <c r="K95" s="88">
        <v>55</v>
      </c>
      <c r="L95" s="201"/>
      <c r="M95" s="202"/>
      <c r="N95" s="203">
        <f>ROUND($L$95*$K$95,2)</f>
        <v>0</v>
      </c>
      <c r="O95" s="204"/>
      <c r="P95" s="204"/>
      <c r="Q95" s="202"/>
      <c r="R95" s="73" t="s">
        <v>68</v>
      </c>
      <c r="S95" s="16"/>
      <c r="T95" s="74"/>
      <c r="U95" s="75" t="s">
        <v>21</v>
      </c>
      <c r="V95" s="6"/>
      <c r="W95" s="6"/>
      <c r="X95" s="76">
        <v>0</v>
      </c>
      <c r="Y95" s="76">
        <f>$X$95*$K$95</f>
        <v>0</v>
      </c>
      <c r="Z95" s="76">
        <v>0</v>
      </c>
      <c r="AA95" s="77">
        <f>$Z$95*$K$95</f>
        <v>0</v>
      </c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40" t="s">
        <v>69</v>
      </c>
      <c r="AS95" s="6"/>
      <c r="AT95" s="40" t="s">
        <v>67</v>
      </c>
      <c r="AU95" s="40" t="s">
        <v>31</v>
      </c>
      <c r="AV95" s="6"/>
      <c r="AW95" s="6"/>
      <c r="AX95" s="6"/>
      <c r="AY95" s="6" t="s">
        <v>66</v>
      </c>
      <c r="AZ95" s="6"/>
      <c r="BA95" s="6"/>
      <c r="BB95" s="6"/>
      <c r="BC95" s="6"/>
      <c r="BD95" s="6"/>
      <c r="BE95" s="78">
        <f>IF($U$95="základní",$N$95,0)</f>
        <v>0</v>
      </c>
      <c r="BF95" s="78">
        <f>IF($U$95="snížená",$N$95,0)</f>
        <v>0</v>
      </c>
      <c r="BG95" s="78">
        <f>IF($U$95="zákl. přenesená",$N$95,0)</f>
        <v>0</v>
      </c>
      <c r="BH95" s="78">
        <f>IF($U$95="sníž. přenesená",$N$95,0)</f>
        <v>0</v>
      </c>
      <c r="BI95" s="78">
        <f>IF($U$95="nulová",$N$95,0)</f>
        <v>0</v>
      </c>
      <c r="BJ95" s="40" t="s">
        <v>69</v>
      </c>
      <c r="BK95" s="78">
        <f>ROUND($L$95*$K$95,2)</f>
        <v>0</v>
      </c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</row>
    <row r="96" spans="1:83" ht="27" customHeight="1">
      <c r="A96" s="6"/>
      <c r="B96" s="16"/>
      <c r="C96" s="6"/>
      <c r="D96" s="6"/>
      <c r="E96" s="6"/>
      <c r="F96" s="200" t="s">
        <v>141</v>
      </c>
      <c r="G96" s="181"/>
      <c r="H96" s="181"/>
      <c r="I96" s="181"/>
      <c r="J96" s="181"/>
      <c r="K96" s="181"/>
      <c r="L96" s="181"/>
      <c r="M96" s="181"/>
      <c r="N96" s="181"/>
      <c r="O96" s="181"/>
      <c r="P96" s="181"/>
      <c r="Q96" s="181"/>
      <c r="R96" s="181"/>
      <c r="S96" s="16"/>
      <c r="T96" s="79"/>
      <c r="U96" s="6"/>
      <c r="V96" s="6"/>
      <c r="W96" s="6"/>
      <c r="X96" s="6"/>
      <c r="Y96" s="6"/>
      <c r="Z96" s="6"/>
      <c r="AA96" s="31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 t="s">
        <v>70</v>
      </c>
      <c r="AU96" s="6" t="s">
        <v>31</v>
      </c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</row>
    <row r="97" spans="1:83" ht="15.75" customHeight="1">
      <c r="A97" s="6"/>
      <c r="B97" s="84"/>
      <c r="C97" s="6"/>
      <c r="D97" s="6"/>
      <c r="E97" s="85"/>
      <c r="F97" s="182" t="s">
        <v>195</v>
      </c>
      <c r="G97" s="181"/>
      <c r="H97" s="181"/>
      <c r="I97" s="181"/>
      <c r="J97" s="6"/>
      <c r="K97" s="89">
        <v>55</v>
      </c>
      <c r="L97" s="6"/>
      <c r="M97" s="6"/>
      <c r="N97" s="6"/>
      <c r="O97" s="6"/>
      <c r="P97" s="6"/>
      <c r="Q97" s="6"/>
      <c r="R97" s="6"/>
      <c r="S97" s="84"/>
      <c r="T97" s="86"/>
      <c r="U97" s="6"/>
      <c r="V97" s="6"/>
      <c r="W97" s="6"/>
      <c r="X97" s="6"/>
      <c r="Y97" s="6"/>
      <c r="Z97" s="6"/>
      <c r="AA97" s="87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85" t="s">
        <v>71</v>
      </c>
      <c r="AU97" s="85" t="s">
        <v>31</v>
      </c>
      <c r="AV97" s="85" t="s">
        <v>31</v>
      </c>
      <c r="AW97" s="85" t="s">
        <v>46</v>
      </c>
      <c r="AX97" s="85" t="s">
        <v>30</v>
      </c>
      <c r="AY97" s="85" t="s">
        <v>66</v>
      </c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</row>
    <row r="98" spans="1:83" ht="36.75" customHeight="1">
      <c r="A98" s="6"/>
      <c r="B98" s="90"/>
      <c r="C98" s="94">
        <v>5</v>
      </c>
      <c r="D98" s="94" t="s">
        <v>67</v>
      </c>
      <c r="E98" s="95" t="s">
        <v>147</v>
      </c>
      <c r="F98" s="205" t="s">
        <v>201</v>
      </c>
      <c r="G98" s="206"/>
      <c r="H98" s="206"/>
      <c r="I98" s="207"/>
      <c r="J98" s="114" t="s">
        <v>72</v>
      </c>
      <c r="K98" s="88">
        <v>25</v>
      </c>
      <c r="L98" s="208"/>
      <c r="M98" s="209"/>
      <c r="N98" s="210">
        <f>ROUND($L$98*$K$98,2)</f>
        <v>0</v>
      </c>
      <c r="O98" s="211"/>
      <c r="P98" s="211"/>
      <c r="Q98" s="212"/>
      <c r="R98" s="73" t="s">
        <v>68</v>
      </c>
      <c r="S98" s="90"/>
      <c r="T98" s="92"/>
      <c r="U98" s="6"/>
      <c r="V98" s="6"/>
      <c r="W98" s="6"/>
      <c r="X98" s="6"/>
      <c r="Y98" s="6"/>
      <c r="Z98" s="6"/>
      <c r="AA98" s="93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91"/>
      <c r="AU98" s="91"/>
      <c r="AV98" s="91"/>
      <c r="AW98" s="91"/>
      <c r="AX98" s="91"/>
      <c r="AY98" s="91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</row>
    <row r="99" spans="1:83" ht="27" customHeight="1">
      <c r="A99" s="6"/>
      <c r="B99" s="90"/>
      <c r="C99" s="6"/>
      <c r="D99" s="6"/>
      <c r="E99" s="6"/>
      <c r="F99" s="213" t="s">
        <v>202</v>
      </c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4"/>
      <c r="S99" s="90"/>
      <c r="T99" s="92"/>
      <c r="U99" s="6"/>
      <c r="V99" s="6"/>
      <c r="W99" s="6"/>
      <c r="X99" s="6"/>
      <c r="Y99" s="6"/>
      <c r="Z99" s="6"/>
      <c r="AA99" s="93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91"/>
      <c r="AU99" s="91"/>
      <c r="AV99" s="91"/>
      <c r="AW99" s="91"/>
      <c r="AX99" s="91"/>
      <c r="AY99" s="91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</row>
    <row r="100" spans="1:83" s="165" customFormat="1" ht="16.5" customHeight="1">
      <c r="A100" s="6"/>
      <c r="B100" s="90"/>
      <c r="C100" s="6"/>
      <c r="D100" s="6"/>
      <c r="E100" s="85"/>
      <c r="F100" s="182" t="s">
        <v>196</v>
      </c>
      <c r="G100" s="181"/>
      <c r="H100" s="181"/>
      <c r="I100" s="181"/>
      <c r="J100" s="6"/>
      <c r="K100" s="89">
        <v>25</v>
      </c>
      <c r="L100" s="6"/>
      <c r="M100" s="6"/>
      <c r="N100" s="6"/>
      <c r="O100" s="6"/>
      <c r="P100" s="6"/>
      <c r="Q100" s="6"/>
      <c r="R100" s="6"/>
      <c r="S100" s="90"/>
      <c r="T100" s="92"/>
      <c r="U100" s="6"/>
      <c r="V100" s="6"/>
      <c r="W100" s="6"/>
      <c r="X100" s="6"/>
      <c r="Y100" s="6"/>
      <c r="Z100" s="6"/>
      <c r="AA100" s="93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91"/>
      <c r="AU100" s="91"/>
      <c r="AV100" s="91"/>
      <c r="AW100" s="91"/>
      <c r="AX100" s="91"/>
      <c r="AY100" s="91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</row>
    <row r="101" spans="1:83" s="165" customFormat="1" ht="27" customHeight="1">
      <c r="A101" s="6"/>
      <c r="B101" s="90"/>
      <c r="C101" s="94">
        <v>6</v>
      </c>
      <c r="D101" s="94" t="s">
        <v>67</v>
      </c>
      <c r="E101" s="95" t="s">
        <v>146</v>
      </c>
      <c r="F101" s="215" t="s">
        <v>200</v>
      </c>
      <c r="G101" s="204"/>
      <c r="H101" s="204"/>
      <c r="I101" s="202"/>
      <c r="J101" s="114" t="s">
        <v>72</v>
      </c>
      <c r="K101" s="88">
        <v>25</v>
      </c>
      <c r="L101" s="201"/>
      <c r="M101" s="202"/>
      <c r="N101" s="203">
        <f>ROUND($L$101*$K$101,2)</f>
        <v>0</v>
      </c>
      <c r="O101" s="204"/>
      <c r="P101" s="204"/>
      <c r="Q101" s="202"/>
      <c r="R101" s="73" t="s">
        <v>68</v>
      </c>
      <c r="S101" s="90"/>
      <c r="T101" s="92"/>
      <c r="U101" s="6"/>
      <c r="V101" s="6"/>
      <c r="W101" s="6"/>
      <c r="X101" s="6"/>
      <c r="Y101" s="6"/>
      <c r="Z101" s="6"/>
      <c r="AA101" s="93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91"/>
      <c r="AU101" s="91"/>
      <c r="AV101" s="91"/>
      <c r="AW101" s="91"/>
      <c r="AX101" s="91"/>
      <c r="AY101" s="91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</row>
    <row r="102" spans="1:83" s="165" customFormat="1" ht="27" customHeight="1">
      <c r="A102" s="6"/>
      <c r="B102" s="90"/>
      <c r="C102" s="6"/>
      <c r="D102" s="6"/>
      <c r="E102" s="6"/>
      <c r="F102" s="200" t="s">
        <v>200</v>
      </c>
      <c r="G102" s="181"/>
      <c r="H102" s="181"/>
      <c r="I102" s="181"/>
      <c r="J102" s="181"/>
      <c r="K102" s="181"/>
      <c r="L102" s="181"/>
      <c r="M102" s="181"/>
      <c r="N102" s="181"/>
      <c r="O102" s="181"/>
      <c r="P102" s="181"/>
      <c r="Q102" s="181"/>
      <c r="R102" s="181"/>
      <c r="S102" s="90"/>
      <c r="T102" s="92"/>
      <c r="U102" s="6"/>
      <c r="V102" s="6"/>
      <c r="W102" s="6"/>
      <c r="X102" s="6"/>
      <c r="Y102" s="6"/>
      <c r="Z102" s="6"/>
      <c r="AA102" s="93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91"/>
      <c r="AU102" s="91"/>
      <c r="AV102" s="91"/>
      <c r="AW102" s="91"/>
      <c r="AX102" s="91"/>
      <c r="AY102" s="91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</row>
    <row r="103" spans="1:83" s="165" customFormat="1" ht="17.25" customHeight="1">
      <c r="A103" s="6"/>
      <c r="B103" s="90"/>
      <c r="C103" s="6"/>
      <c r="D103" s="6"/>
      <c r="E103" s="85"/>
      <c r="F103" s="182" t="s">
        <v>196</v>
      </c>
      <c r="G103" s="181"/>
      <c r="H103" s="181"/>
      <c r="I103" s="181"/>
      <c r="J103" s="6"/>
      <c r="K103" s="89">
        <v>25</v>
      </c>
      <c r="L103" s="6"/>
      <c r="M103" s="6"/>
      <c r="N103" s="6"/>
      <c r="O103" s="6"/>
      <c r="P103" s="6"/>
      <c r="Q103" s="6"/>
      <c r="R103" s="6"/>
      <c r="S103" s="90"/>
      <c r="T103" s="92"/>
      <c r="U103" s="6"/>
      <c r="V103" s="6"/>
      <c r="W103" s="6"/>
      <c r="X103" s="6"/>
      <c r="Y103" s="6"/>
      <c r="Z103" s="6"/>
      <c r="AA103" s="93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91"/>
      <c r="AU103" s="91"/>
      <c r="AV103" s="91"/>
      <c r="AW103" s="91"/>
      <c r="AX103" s="91"/>
      <c r="AY103" s="91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</row>
    <row r="104" spans="1:83" ht="32.25" customHeight="1">
      <c r="A104" s="6"/>
      <c r="B104" s="90"/>
      <c r="C104" s="94">
        <v>7</v>
      </c>
      <c r="D104" s="69" t="s">
        <v>67</v>
      </c>
      <c r="E104" s="95" t="s">
        <v>148</v>
      </c>
      <c r="F104" s="215" t="s">
        <v>82</v>
      </c>
      <c r="G104" s="204"/>
      <c r="H104" s="204"/>
      <c r="I104" s="202"/>
      <c r="J104" s="71" t="s">
        <v>72</v>
      </c>
      <c r="K104" s="88">
        <v>80</v>
      </c>
      <c r="L104" s="201"/>
      <c r="M104" s="202"/>
      <c r="N104" s="203">
        <f>ROUND($L$104*$K$104,2)</f>
        <v>0</v>
      </c>
      <c r="O104" s="204"/>
      <c r="P104" s="204"/>
      <c r="Q104" s="202"/>
      <c r="R104" s="73" t="s">
        <v>68</v>
      </c>
      <c r="S104" s="90"/>
      <c r="T104" s="92"/>
      <c r="U104" s="6"/>
      <c r="V104" s="6"/>
      <c r="W104" s="6"/>
      <c r="X104" s="6"/>
      <c r="Y104" s="6"/>
      <c r="Z104" s="6"/>
      <c r="AA104" s="93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91"/>
      <c r="AU104" s="91"/>
      <c r="AV104" s="91"/>
      <c r="AW104" s="91"/>
      <c r="AX104" s="91"/>
      <c r="AY104" s="91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</row>
    <row r="105" spans="1:83" ht="48" customHeight="1">
      <c r="A105" s="6"/>
      <c r="B105" s="90"/>
      <c r="C105" s="6"/>
      <c r="D105" s="6"/>
      <c r="E105" s="6"/>
      <c r="F105" s="218" t="s">
        <v>142</v>
      </c>
      <c r="G105" s="181"/>
      <c r="H105" s="181"/>
      <c r="I105" s="181"/>
      <c r="J105" s="181"/>
      <c r="K105" s="181"/>
      <c r="L105" s="181"/>
      <c r="M105" s="181"/>
      <c r="N105" s="181"/>
      <c r="O105" s="181"/>
      <c r="P105" s="181"/>
      <c r="Q105" s="181"/>
      <c r="R105" s="181"/>
      <c r="S105" s="90"/>
      <c r="T105" s="92"/>
      <c r="U105" s="6"/>
      <c r="V105" s="6"/>
      <c r="W105" s="6"/>
      <c r="X105" s="6"/>
      <c r="Y105" s="6"/>
      <c r="Z105" s="6"/>
      <c r="AA105" s="93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91"/>
      <c r="AU105" s="91"/>
      <c r="AV105" s="91"/>
      <c r="AW105" s="91"/>
      <c r="AX105" s="91"/>
      <c r="AY105" s="91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</row>
    <row r="106" spans="1:83" ht="15.75" customHeight="1">
      <c r="A106" s="6"/>
      <c r="B106" s="90"/>
      <c r="C106" s="6"/>
      <c r="D106" s="6"/>
      <c r="E106" s="85"/>
      <c r="F106" s="182" t="s">
        <v>197</v>
      </c>
      <c r="G106" s="181"/>
      <c r="H106" s="181"/>
      <c r="I106" s="181"/>
      <c r="J106" s="6"/>
      <c r="K106" s="89">
        <v>80</v>
      </c>
      <c r="L106" s="6"/>
      <c r="M106" s="6"/>
      <c r="N106" s="6"/>
      <c r="O106" s="6"/>
      <c r="P106" s="6"/>
      <c r="Q106" s="6"/>
      <c r="R106" s="6"/>
      <c r="S106" s="90"/>
      <c r="T106" s="92"/>
      <c r="U106" s="6"/>
      <c r="V106" s="6"/>
      <c r="W106" s="6"/>
      <c r="X106" s="6"/>
      <c r="Y106" s="6"/>
      <c r="Z106" s="6"/>
      <c r="AA106" s="93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91"/>
      <c r="AU106" s="91"/>
      <c r="AV106" s="91"/>
      <c r="AW106" s="91"/>
      <c r="AX106" s="91"/>
      <c r="AY106" s="91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</row>
    <row r="107" spans="1:83" ht="30.75" customHeight="1">
      <c r="A107" s="60"/>
      <c r="B107" s="61"/>
      <c r="C107" s="60"/>
      <c r="D107" s="68" t="s">
        <v>84</v>
      </c>
      <c r="E107" s="60" t="s">
        <v>207</v>
      </c>
      <c r="F107" s="60"/>
      <c r="G107" s="60"/>
      <c r="H107" s="60"/>
      <c r="I107" s="60"/>
      <c r="J107" s="60"/>
      <c r="K107" s="60"/>
      <c r="L107" s="60"/>
      <c r="M107" s="60"/>
      <c r="N107" s="217">
        <f>SUM(N113,N108,N118)</f>
        <v>0</v>
      </c>
      <c r="O107" s="181"/>
      <c r="P107" s="181"/>
      <c r="Q107" s="181"/>
      <c r="R107" s="60"/>
      <c r="S107" s="61"/>
      <c r="T107" s="63"/>
      <c r="U107" s="60"/>
      <c r="V107" s="60"/>
      <c r="W107" s="64">
        <f>SUM($W$113:$W$129)</f>
        <v>0</v>
      </c>
      <c r="X107" s="60"/>
      <c r="Y107" s="64">
        <f>SUM($Y$113:$Y$129)</f>
        <v>0</v>
      </c>
      <c r="Z107" s="60"/>
      <c r="AA107" s="65">
        <f>SUM($AA$113:$AA$129)</f>
        <v>0</v>
      </c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66" t="s">
        <v>6</v>
      </c>
      <c r="AS107" s="60"/>
      <c r="AT107" s="66" t="s">
        <v>29</v>
      </c>
      <c r="AU107" s="66" t="s">
        <v>6</v>
      </c>
      <c r="AV107" s="60"/>
      <c r="AW107" s="60"/>
      <c r="AX107" s="60"/>
      <c r="AY107" s="66" t="s">
        <v>66</v>
      </c>
      <c r="AZ107" s="60"/>
      <c r="BA107" s="60"/>
      <c r="BB107" s="60"/>
      <c r="BC107" s="60"/>
      <c r="BD107" s="60"/>
      <c r="BE107" s="60"/>
      <c r="BF107" s="60"/>
      <c r="BG107" s="60"/>
      <c r="BH107" s="60"/>
      <c r="BI107" s="60"/>
      <c r="BJ107" s="60"/>
      <c r="BK107" s="67">
        <f>SUM($BK$113:$BK$129)</f>
        <v>0</v>
      </c>
      <c r="BL107" s="60"/>
      <c r="BM107" s="60"/>
      <c r="BN107" s="60"/>
      <c r="BO107" s="60"/>
      <c r="BP107" s="60"/>
      <c r="BQ107" s="60"/>
      <c r="BR107" s="60"/>
      <c r="BS107" s="60"/>
      <c r="BT107" s="60"/>
      <c r="BU107" s="60"/>
      <c r="BV107" s="60"/>
      <c r="BW107" s="60"/>
      <c r="BX107" s="60"/>
      <c r="BY107" s="60"/>
      <c r="BZ107" s="60"/>
      <c r="CA107" s="60"/>
      <c r="CB107" s="60"/>
      <c r="CC107" s="60"/>
      <c r="CD107" s="60"/>
      <c r="CE107" s="60"/>
    </row>
    <row r="108" spans="1:83" s="165" customFormat="1" ht="70.5" customHeight="1">
      <c r="A108" s="60"/>
      <c r="B108" s="61"/>
      <c r="C108" s="117">
        <v>8</v>
      </c>
      <c r="D108" s="117" t="s">
        <v>67</v>
      </c>
      <c r="E108" s="118" t="s">
        <v>89</v>
      </c>
      <c r="F108" s="240" t="s">
        <v>208</v>
      </c>
      <c r="G108" s="241"/>
      <c r="H108" s="241"/>
      <c r="I108" s="241"/>
      <c r="J108" s="121" t="s">
        <v>76</v>
      </c>
      <c r="K108" s="120">
        <v>22</v>
      </c>
      <c r="L108" s="242"/>
      <c r="M108" s="243"/>
      <c r="N108" s="246">
        <f>ROUND($L$108*$K$108,2)</f>
        <v>0</v>
      </c>
      <c r="O108" s="243"/>
      <c r="P108" s="243"/>
      <c r="Q108" s="243"/>
      <c r="R108" s="119"/>
      <c r="S108" s="156"/>
      <c r="T108" s="63"/>
      <c r="U108" s="60"/>
      <c r="V108" s="60"/>
      <c r="W108" s="64"/>
      <c r="X108" s="60"/>
      <c r="Y108" s="64"/>
      <c r="Z108" s="60"/>
      <c r="AA108" s="65"/>
      <c r="AB108" s="60"/>
      <c r="AC108" s="60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60"/>
      <c r="AO108" s="60"/>
      <c r="AP108" s="60"/>
      <c r="AQ108" s="60"/>
      <c r="AR108" s="66"/>
      <c r="AS108" s="60"/>
      <c r="AT108" s="66"/>
      <c r="AU108" s="66"/>
      <c r="AV108" s="60"/>
      <c r="AW108" s="60"/>
      <c r="AX108" s="60"/>
      <c r="AY108" s="66"/>
      <c r="AZ108" s="60"/>
      <c r="BA108" s="60"/>
      <c r="BB108" s="60"/>
      <c r="BC108" s="60"/>
      <c r="BD108" s="60"/>
      <c r="BE108" s="60"/>
      <c r="BF108" s="60"/>
      <c r="BG108" s="60"/>
      <c r="BH108" s="60"/>
      <c r="BI108" s="60"/>
      <c r="BJ108" s="60"/>
      <c r="BK108" s="67"/>
      <c r="BL108" s="60"/>
      <c r="BM108" s="60"/>
      <c r="BN108" s="60"/>
      <c r="BO108" s="60"/>
      <c r="BP108" s="60"/>
      <c r="BQ108" s="60"/>
      <c r="BR108" s="60"/>
      <c r="BS108" s="60"/>
      <c r="BT108" s="60"/>
      <c r="BU108" s="60"/>
      <c r="BV108" s="60"/>
      <c r="BW108" s="60"/>
      <c r="BX108" s="60"/>
      <c r="BY108" s="60"/>
      <c r="BZ108" s="60"/>
      <c r="CA108" s="60"/>
      <c r="CB108" s="60"/>
      <c r="CC108" s="60"/>
      <c r="CD108" s="60"/>
      <c r="CE108" s="60"/>
    </row>
    <row r="109" spans="1:83" s="165" customFormat="1" ht="82.5" customHeight="1">
      <c r="A109" s="60"/>
      <c r="B109" s="61"/>
      <c r="C109" s="110"/>
      <c r="D109" s="110"/>
      <c r="E109" s="110"/>
      <c r="F109" s="244" t="s">
        <v>209</v>
      </c>
      <c r="G109" s="181"/>
      <c r="H109" s="181"/>
      <c r="I109" s="181"/>
      <c r="J109" s="181"/>
      <c r="K109" s="181"/>
      <c r="L109" s="181"/>
      <c r="M109" s="181"/>
      <c r="N109" s="181"/>
      <c r="O109" s="181"/>
      <c r="P109" s="181"/>
      <c r="Q109" s="181"/>
      <c r="R109" s="181"/>
      <c r="S109" s="156"/>
      <c r="T109" s="63"/>
      <c r="U109" s="60"/>
      <c r="V109" s="60"/>
      <c r="W109" s="64"/>
      <c r="X109" s="60"/>
      <c r="Y109" s="64"/>
      <c r="Z109" s="60"/>
      <c r="AA109" s="65"/>
      <c r="AB109" s="60"/>
      <c r="AC109" s="60"/>
      <c r="AD109" s="60"/>
      <c r="AE109" s="60"/>
      <c r="AF109" s="60"/>
      <c r="AG109" s="60"/>
      <c r="AH109" s="60"/>
      <c r="AI109" s="60"/>
      <c r="AJ109" s="60"/>
      <c r="AK109" s="60"/>
      <c r="AL109" s="60"/>
      <c r="AM109" s="60"/>
      <c r="AN109" s="60"/>
      <c r="AO109" s="60"/>
      <c r="AP109" s="60"/>
      <c r="AQ109" s="60"/>
      <c r="AR109" s="66"/>
      <c r="AS109" s="60"/>
      <c r="AT109" s="66"/>
      <c r="AU109" s="66"/>
      <c r="AV109" s="60"/>
      <c r="AW109" s="60"/>
      <c r="AX109" s="60"/>
      <c r="AY109" s="66"/>
      <c r="AZ109" s="60"/>
      <c r="BA109" s="60"/>
      <c r="BB109" s="60"/>
      <c r="BC109" s="60"/>
      <c r="BD109" s="60"/>
      <c r="BE109" s="60"/>
      <c r="BF109" s="60"/>
      <c r="BG109" s="60"/>
      <c r="BH109" s="60"/>
      <c r="BI109" s="60"/>
      <c r="BJ109" s="60"/>
      <c r="BK109" s="67"/>
      <c r="BL109" s="60"/>
      <c r="BM109" s="60"/>
      <c r="BN109" s="60"/>
      <c r="BO109" s="60"/>
      <c r="BP109" s="60"/>
      <c r="BQ109" s="60"/>
      <c r="BR109" s="60"/>
      <c r="BS109" s="60"/>
      <c r="BT109" s="60"/>
      <c r="BU109" s="60"/>
      <c r="BV109" s="60"/>
      <c r="BW109" s="60"/>
      <c r="BX109" s="60"/>
      <c r="BY109" s="60"/>
      <c r="BZ109" s="60"/>
      <c r="CA109" s="60"/>
      <c r="CB109" s="60"/>
      <c r="CC109" s="60"/>
      <c r="CD109" s="60"/>
      <c r="CE109" s="60"/>
    </row>
    <row r="110" spans="1:83" s="165" customFormat="1" ht="52.5" customHeight="1">
      <c r="A110" s="60"/>
      <c r="B110" s="61"/>
      <c r="C110" s="110"/>
      <c r="D110" s="110"/>
      <c r="E110" s="110"/>
      <c r="F110" s="190" t="s">
        <v>210</v>
      </c>
      <c r="G110" s="181"/>
      <c r="H110" s="181"/>
      <c r="I110" s="181"/>
      <c r="J110" s="181"/>
      <c r="K110" s="181"/>
      <c r="L110" s="181"/>
      <c r="M110" s="181"/>
      <c r="N110" s="181"/>
      <c r="O110" s="181"/>
      <c r="P110" s="181"/>
      <c r="Q110" s="181"/>
      <c r="R110" s="181"/>
      <c r="S110" s="156"/>
      <c r="T110" s="63"/>
      <c r="U110" s="60"/>
      <c r="V110" s="60"/>
      <c r="W110" s="64"/>
      <c r="X110" s="60"/>
      <c r="Y110" s="64"/>
      <c r="Z110" s="60"/>
      <c r="AA110" s="65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6"/>
      <c r="AS110" s="60"/>
      <c r="AT110" s="66"/>
      <c r="AU110" s="66"/>
      <c r="AV110" s="60"/>
      <c r="AW110" s="60"/>
      <c r="AX110" s="60"/>
      <c r="AY110" s="66"/>
      <c r="AZ110" s="60"/>
      <c r="BA110" s="60"/>
      <c r="BB110" s="60"/>
      <c r="BC110" s="60"/>
      <c r="BD110" s="60"/>
      <c r="BE110" s="60"/>
      <c r="BF110" s="60"/>
      <c r="BG110" s="60"/>
      <c r="BH110" s="60"/>
      <c r="BI110" s="60"/>
      <c r="BJ110" s="60"/>
      <c r="BK110" s="67"/>
      <c r="BL110" s="60"/>
      <c r="BM110" s="60"/>
      <c r="BN110" s="60"/>
      <c r="BO110" s="60"/>
      <c r="BP110" s="60"/>
      <c r="BQ110" s="60"/>
      <c r="BR110" s="60"/>
      <c r="BS110" s="60"/>
      <c r="BT110" s="60"/>
      <c r="BU110" s="60"/>
      <c r="BV110" s="60"/>
      <c r="BW110" s="60"/>
      <c r="BX110" s="60"/>
      <c r="BY110" s="60"/>
      <c r="BZ110" s="60"/>
      <c r="CA110" s="60"/>
      <c r="CB110" s="60"/>
      <c r="CC110" s="60"/>
      <c r="CD110" s="60"/>
      <c r="CE110" s="60"/>
    </row>
    <row r="111" spans="1:83" s="165" customFormat="1" ht="15" customHeight="1">
      <c r="A111" s="60"/>
      <c r="B111" s="61"/>
      <c r="C111" s="110"/>
      <c r="D111" s="110"/>
      <c r="E111" s="110"/>
      <c r="F111" s="245" t="s">
        <v>211</v>
      </c>
      <c r="G111" s="181"/>
      <c r="H111" s="181"/>
      <c r="I111" s="181"/>
      <c r="J111" s="110"/>
      <c r="K111" s="110"/>
      <c r="L111" s="110"/>
      <c r="M111" s="110"/>
      <c r="N111" s="110"/>
      <c r="O111" s="110"/>
      <c r="P111" s="110"/>
      <c r="Q111" s="110"/>
      <c r="R111" s="111"/>
      <c r="S111" s="156"/>
      <c r="T111" s="63"/>
      <c r="U111" s="60"/>
      <c r="V111" s="60"/>
      <c r="W111" s="64"/>
      <c r="X111" s="60"/>
      <c r="Y111" s="64"/>
      <c r="Z111" s="60"/>
      <c r="AA111" s="65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6"/>
      <c r="AS111" s="60"/>
      <c r="AT111" s="66"/>
      <c r="AU111" s="66"/>
      <c r="AV111" s="60"/>
      <c r="AW111" s="60"/>
      <c r="AX111" s="60"/>
      <c r="AY111" s="66"/>
      <c r="AZ111" s="60"/>
      <c r="BA111" s="60"/>
      <c r="BB111" s="60"/>
      <c r="BC111" s="60"/>
      <c r="BD111" s="60"/>
      <c r="BE111" s="60"/>
      <c r="BF111" s="60"/>
      <c r="BG111" s="60"/>
      <c r="BH111" s="60"/>
      <c r="BI111" s="60"/>
      <c r="BJ111" s="60"/>
      <c r="BK111" s="67"/>
      <c r="BL111" s="60"/>
      <c r="BM111" s="60"/>
      <c r="BN111" s="60"/>
      <c r="BO111" s="60"/>
      <c r="BP111" s="60"/>
      <c r="BQ111" s="60"/>
      <c r="BR111" s="60"/>
      <c r="BS111" s="60"/>
      <c r="BT111" s="60"/>
      <c r="BU111" s="60"/>
      <c r="BV111" s="60"/>
      <c r="BW111" s="60"/>
      <c r="BX111" s="60"/>
      <c r="BY111" s="60"/>
      <c r="BZ111" s="60"/>
      <c r="CA111" s="60"/>
      <c r="CB111" s="60"/>
      <c r="CC111" s="60"/>
      <c r="CD111" s="60"/>
      <c r="CE111" s="60"/>
    </row>
    <row r="112" spans="1:83" s="165" customFormat="1" ht="15" customHeight="1">
      <c r="A112" s="60"/>
      <c r="B112" s="61"/>
      <c r="C112" s="110"/>
      <c r="D112" s="110"/>
      <c r="E112" s="110"/>
      <c r="F112" s="197" t="s">
        <v>213</v>
      </c>
      <c r="G112" s="181"/>
      <c r="H112" s="181"/>
      <c r="I112" s="181"/>
      <c r="J112" s="110"/>
      <c r="K112" s="103">
        <v>22</v>
      </c>
      <c r="L112" s="110"/>
      <c r="M112" s="110"/>
      <c r="N112" s="110"/>
      <c r="O112" s="110"/>
      <c r="P112" s="110"/>
      <c r="Q112" s="110"/>
      <c r="R112" s="111"/>
      <c r="S112" s="156"/>
      <c r="T112" s="63"/>
      <c r="U112" s="60"/>
      <c r="V112" s="60"/>
      <c r="W112" s="64"/>
      <c r="X112" s="60"/>
      <c r="Y112" s="64"/>
      <c r="Z112" s="60"/>
      <c r="AA112" s="65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6"/>
      <c r="AS112" s="60"/>
      <c r="AT112" s="66"/>
      <c r="AU112" s="66"/>
      <c r="AV112" s="60"/>
      <c r="AW112" s="60"/>
      <c r="AX112" s="60"/>
      <c r="AY112" s="66"/>
      <c r="AZ112" s="60"/>
      <c r="BA112" s="60"/>
      <c r="BB112" s="60"/>
      <c r="BC112" s="60"/>
      <c r="BD112" s="60"/>
      <c r="BE112" s="60"/>
      <c r="BF112" s="60"/>
      <c r="BG112" s="60"/>
      <c r="BH112" s="60"/>
      <c r="BI112" s="60"/>
      <c r="BJ112" s="60"/>
      <c r="BK112" s="67"/>
      <c r="BL112" s="60"/>
      <c r="BM112" s="60"/>
      <c r="BN112" s="60"/>
      <c r="BO112" s="60"/>
      <c r="BP112" s="60"/>
      <c r="BQ112" s="60"/>
      <c r="BR112" s="60"/>
      <c r="BS112" s="60"/>
      <c r="BT112" s="60"/>
      <c r="BU112" s="60"/>
      <c r="BV112" s="60"/>
      <c r="BW112" s="60"/>
      <c r="BX112" s="60"/>
      <c r="BY112" s="60"/>
      <c r="BZ112" s="60"/>
      <c r="CA112" s="60"/>
      <c r="CB112" s="60"/>
      <c r="CC112" s="60"/>
      <c r="CD112" s="60"/>
      <c r="CE112" s="60"/>
    </row>
    <row r="113" spans="1:83" ht="66.75" customHeight="1">
      <c r="A113" s="6"/>
      <c r="B113" s="16"/>
      <c r="C113" s="117">
        <v>9</v>
      </c>
      <c r="D113" s="117" t="s">
        <v>67</v>
      </c>
      <c r="E113" s="118" t="s">
        <v>90</v>
      </c>
      <c r="F113" s="240" t="s">
        <v>143</v>
      </c>
      <c r="G113" s="241"/>
      <c r="H113" s="241"/>
      <c r="I113" s="241"/>
      <c r="J113" s="121" t="s">
        <v>76</v>
      </c>
      <c r="K113" s="120">
        <v>475</v>
      </c>
      <c r="L113" s="242"/>
      <c r="M113" s="243"/>
      <c r="N113" s="246">
        <f>ROUND($L$113*$K$113,2)</f>
        <v>0</v>
      </c>
      <c r="O113" s="243"/>
      <c r="P113" s="243"/>
      <c r="Q113" s="243"/>
      <c r="R113" s="119"/>
      <c r="S113" s="116"/>
      <c r="T113" s="74"/>
      <c r="U113" s="75" t="s">
        <v>18</v>
      </c>
      <c r="V113" s="6"/>
      <c r="W113" s="6"/>
      <c r="X113" s="76">
        <v>0</v>
      </c>
      <c r="Y113" s="76">
        <f>$X$113*$K$113</f>
        <v>0</v>
      </c>
      <c r="Z113" s="76">
        <v>0</v>
      </c>
      <c r="AA113" s="77">
        <f>$Z$113*$K$113</f>
        <v>0</v>
      </c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40" t="s">
        <v>69</v>
      </c>
      <c r="AS113" s="6"/>
      <c r="AT113" s="40" t="s">
        <v>67</v>
      </c>
      <c r="AU113" s="40" t="s">
        <v>31</v>
      </c>
      <c r="AV113" s="6"/>
      <c r="AW113" s="6"/>
      <c r="AX113" s="6"/>
      <c r="AY113" s="6" t="s">
        <v>66</v>
      </c>
      <c r="AZ113" s="6"/>
      <c r="BA113" s="6"/>
      <c r="BB113" s="6"/>
      <c r="BC113" s="6"/>
      <c r="BD113" s="6"/>
      <c r="BE113" s="78">
        <f>IF($U$113="základní",$N$113,0)</f>
        <v>0</v>
      </c>
      <c r="BF113" s="78">
        <f>IF($U$113="snížená",$N$113,0)</f>
        <v>0</v>
      </c>
      <c r="BG113" s="78">
        <f>IF($U$113="zákl. přenesená",$N$113,0)</f>
        <v>0</v>
      </c>
      <c r="BH113" s="78">
        <f>IF($U$113="sníž. přenesená",$N$113,0)</f>
        <v>0</v>
      </c>
      <c r="BI113" s="78">
        <f>IF($U$113="nulová",$N$113,0)</f>
        <v>0</v>
      </c>
      <c r="BJ113" s="40" t="s">
        <v>6</v>
      </c>
      <c r="BK113" s="78">
        <f>ROUND($L$113*$K$113,2)</f>
        <v>0</v>
      </c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</row>
    <row r="114" spans="1:83" ht="74.25" customHeight="1">
      <c r="A114" s="6"/>
      <c r="B114" s="16"/>
      <c r="C114" s="96"/>
      <c r="D114" s="96"/>
      <c r="E114" s="96"/>
      <c r="F114" s="244" t="s">
        <v>144</v>
      </c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  <c r="R114" s="181"/>
      <c r="S114" s="16"/>
      <c r="T114" s="79"/>
      <c r="U114" s="6"/>
      <c r="V114" s="6"/>
      <c r="W114" s="6"/>
      <c r="X114" s="6"/>
      <c r="Y114" s="6"/>
      <c r="Z114" s="6"/>
      <c r="AA114" s="31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 t="s">
        <v>70</v>
      </c>
      <c r="AU114" s="6" t="s">
        <v>31</v>
      </c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</row>
    <row r="115" spans="1:83" ht="51.75" customHeight="1">
      <c r="A115" s="6"/>
      <c r="B115" s="16"/>
      <c r="C115" s="96"/>
      <c r="D115" s="96"/>
      <c r="E115" s="96"/>
      <c r="F115" s="190" t="s">
        <v>204</v>
      </c>
      <c r="G115" s="181"/>
      <c r="H115" s="181"/>
      <c r="I115" s="181"/>
      <c r="J115" s="181"/>
      <c r="K115" s="181"/>
      <c r="L115" s="181"/>
      <c r="M115" s="181"/>
      <c r="N115" s="181"/>
      <c r="O115" s="181"/>
      <c r="P115" s="181"/>
      <c r="Q115" s="181"/>
      <c r="R115" s="181"/>
      <c r="S115" s="16"/>
      <c r="T115" s="79"/>
      <c r="U115" s="6"/>
      <c r="V115" s="6"/>
      <c r="W115" s="6"/>
      <c r="X115" s="6"/>
      <c r="Y115" s="6"/>
      <c r="Z115" s="6"/>
      <c r="AA115" s="31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 t="s">
        <v>73</v>
      </c>
      <c r="AU115" s="6" t="s">
        <v>31</v>
      </c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</row>
    <row r="116" spans="1:83" ht="15.75" customHeight="1">
      <c r="A116" s="6"/>
      <c r="B116" s="80"/>
      <c r="C116" s="96"/>
      <c r="D116" s="96"/>
      <c r="E116" s="96"/>
      <c r="F116" s="245" t="s">
        <v>205</v>
      </c>
      <c r="G116" s="181"/>
      <c r="H116" s="181"/>
      <c r="I116" s="181"/>
      <c r="J116" s="96"/>
      <c r="K116" s="96"/>
      <c r="L116" s="96"/>
      <c r="M116" s="96"/>
      <c r="N116" s="96"/>
      <c r="O116" s="96"/>
      <c r="P116" s="96"/>
      <c r="Q116" s="96"/>
      <c r="R116" s="97"/>
      <c r="S116" s="80"/>
      <c r="T116" s="82"/>
      <c r="U116" s="6"/>
      <c r="V116" s="6"/>
      <c r="W116" s="6"/>
      <c r="X116" s="6"/>
      <c r="Y116" s="6"/>
      <c r="Z116" s="6"/>
      <c r="AA116" s="83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81" t="s">
        <v>71</v>
      </c>
      <c r="AU116" s="81" t="s">
        <v>31</v>
      </c>
      <c r="AV116" s="81" t="s">
        <v>6</v>
      </c>
      <c r="AW116" s="81" t="s">
        <v>46</v>
      </c>
      <c r="AX116" s="81" t="s">
        <v>30</v>
      </c>
      <c r="AY116" s="81" t="s">
        <v>66</v>
      </c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</row>
    <row r="117" spans="1:83" ht="15.75" customHeight="1">
      <c r="A117" s="6"/>
      <c r="B117" s="84"/>
      <c r="C117" s="96"/>
      <c r="D117" s="96"/>
      <c r="E117" s="96"/>
      <c r="F117" s="197" t="s">
        <v>203</v>
      </c>
      <c r="G117" s="181"/>
      <c r="H117" s="181"/>
      <c r="I117" s="181"/>
      <c r="J117" s="96"/>
      <c r="K117" s="98">
        <v>475</v>
      </c>
      <c r="L117" s="96"/>
      <c r="M117" s="96"/>
      <c r="N117" s="96"/>
      <c r="O117" s="96"/>
      <c r="P117" s="96"/>
      <c r="Q117" s="96"/>
      <c r="R117" s="97"/>
      <c r="S117" s="84"/>
      <c r="T117" s="86"/>
      <c r="U117" s="6"/>
      <c r="V117" s="6"/>
      <c r="W117" s="6"/>
      <c r="X117" s="6"/>
      <c r="Y117" s="6"/>
      <c r="Z117" s="6"/>
      <c r="AA117" s="87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85" t="s">
        <v>71</v>
      </c>
      <c r="AU117" s="85" t="s">
        <v>31</v>
      </c>
      <c r="AV117" s="85" t="s">
        <v>31</v>
      </c>
      <c r="AW117" s="85" t="s">
        <v>46</v>
      </c>
      <c r="AX117" s="85" t="s">
        <v>30</v>
      </c>
      <c r="AY117" s="85" t="s">
        <v>66</v>
      </c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</row>
    <row r="118" spans="1:83" ht="48" customHeight="1">
      <c r="A118" s="6"/>
      <c r="B118" s="16"/>
      <c r="C118" s="117">
        <v>10</v>
      </c>
      <c r="D118" s="117" t="s">
        <v>67</v>
      </c>
      <c r="E118" s="118" t="s">
        <v>91</v>
      </c>
      <c r="F118" s="240" t="s">
        <v>92</v>
      </c>
      <c r="G118" s="241"/>
      <c r="H118" s="241"/>
      <c r="I118" s="241"/>
      <c r="J118" s="121" t="s">
        <v>76</v>
      </c>
      <c r="K118" s="120">
        <v>15</v>
      </c>
      <c r="L118" s="242"/>
      <c r="M118" s="243"/>
      <c r="N118" s="246">
        <f>ROUND($L$118*$K$118,2)</f>
        <v>0</v>
      </c>
      <c r="O118" s="243"/>
      <c r="P118" s="243"/>
      <c r="Q118" s="243"/>
      <c r="R118" s="119"/>
      <c r="S118" s="116"/>
      <c r="T118" s="74"/>
      <c r="U118" s="75" t="s">
        <v>18</v>
      </c>
      <c r="V118" s="6"/>
      <c r="W118" s="6"/>
      <c r="X118" s="76">
        <v>0</v>
      </c>
      <c r="Y118" s="76">
        <f>$X$118*$K$118</f>
        <v>0</v>
      </c>
      <c r="Z118" s="76">
        <v>0</v>
      </c>
      <c r="AA118" s="77">
        <f>$Z$118*$K$118</f>
        <v>0</v>
      </c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40" t="s">
        <v>69</v>
      </c>
      <c r="AS118" s="6"/>
      <c r="AT118" s="40" t="s">
        <v>67</v>
      </c>
      <c r="AU118" s="40" t="s">
        <v>31</v>
      </c>
      <c r="AV118" s="6"/>
      <c r="AW118" s="6"/>
      <c r="AX118" s="6"/>
      <c r="AY118" s="6" t="s">
        <v>66</v>
      </c>
      <c r="AZ118" s="6"/>
      <c r="BA118" s="6"/>
      <c r="BB118" s="6"/>
      <c r="BC118" s="6"/>
      <c r="BD118" s="6"/>
      <c r="BE118" s="78">
        <f>IF($U$118="základní",$N$118,0)</f>
        <v>0</v>
      </c>
      <c r="BF118" s="78">
        <f>IF($U$118="snížená",$N$118,0)</f>
        <v>0</v>
      </c>
      <c r="BG118" s="78">
        <f>IF($U$118="zákl. přenesená",$N$118,0)</f>
        <v>0</v>
      </c>
      <c r="BH118" s="78">
        <f>IF($U$118="sníž. přenesená",$N$118,0)</f>
        <v>0</v>
      </c>
      <c r="BI118" s="78">
        <f>IF($U$118="nulová",$N$118,0)</f>
        <v>0</v>
      </c>
      <c r="BJ118" s="40" t="s">
        <v>6</v>
      </c>
      <c r="BK118" s="78">
        <f>ROUND($L$118*$K$118,2)</f>
        <v>0</v>
      </c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</row>
    <row r="119" spans="1:83" ht="62.25" customHeight="1">
      <c r="A119" s="6"/>
      <c r="B119" s="16"/>
      <c r="C119" s="96"/>
      <c r="D119" s="96"/>
      <c r="E119" s="96"/>
      <c r="F119" s="244" t="s">
        <v>93</v>
      </c>
      <c r="G119" s="181"/>
      <c r="H119" s="181"/>
      <c r="I119" s="181"/>
      <c r="J119" s="181"/>
      <c r="K119" s="181"/>
      <c r="L119" s="181"/>
      <c r="M119" s="181"/>
      <c r="N119" s="181"/>
      <c r="O119" s="181"/>
      <c r="P119" s="181"/>
      <c r="Q119" s="181"/>
      <c r="R119" s="181"/>
      <c r="S119" s="16"/>
      <c r="T119" s="79"/>
      <c r="U119" s="6"/>
      <c r="V119" s="6"/>
      <c r="W119" s="6"/>
      <c r="X119" s="6"/>
      <c r="Y119" s="6"/>
      <c r="Z119" s="6"/>
      <c r="AA119" s="31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 t="s">
        <v>70</v>
      </c>
      <c r="AU119" s="6" t="s">
        <v>31</v>
      </c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</row>
    <row r="120" spans="1:83" ht="51.75" customHeight="1">
      <c r="A120" s="6"/>
      <c r="B120" s="16"/>
      <c r="C120" s="96"/>
      <c r="D120" s="96"/>
      <c r="E120" s="96"/>
      <c r="F120" s="190" t="s">
        <v>206</v>
      </c>
      <c r="G120" s="181"/>
      <c r="H120" s="181"/>
      <c r="I120" s="181"/>
      <c r="J120" s="181"/>
      <c r="K120" s="181"/>
      <c r="L120" s="181"/>
      <c r="M120" s="181"/>
      <c r="N120" s="181"/>
      <c r="O120" s="181"/>
      <c r="P120" s="181"/>
      <c r="Q120" s="181"/>
      <c r="R120" s="181"/>
      <c r="S120" s="16"/>
      <c r="T120" s="79"/>
      <c r="U120" s="6"/>
      <c r="V120" s="6"/>
      <c r="W120" s="6"/>
      <c r="X120" s="6"/>
      <c r="Y120" s="6"/>
      <c r="Z120" s="6"/>
      <c r="AA120" s="31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 t="s">
        <v>73</v>
      </c>
      <c r="AU120" s="6" t="s">
        <v>31</v>
      </c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</row>
    <row r="121" spans="1:83" ht="15.75" customHeight="1">
      <c r="A121" s="6"/>
      <c r="B121" s="80"/>
      <c r="C121" s="96"/>
      <c r="D121" s="96"/>
      <c r="E121" s="96"/>
      <c r="F121" s="245" t="s">
        <v>212</v>
      </c>
      <c r="G121" s="181"/>
      <c r="H121" s="181"/>
      <c r="I121" s="181"/>
      <c r="J121" s="96"/>
      <c r="K121" s="96"/>
      <c r="L121" s="96"/>
      <c r="M121" s="96"/>
      <c r="N121" s="96"/>
      <c r="O121" s="96"/>
      <c r="P121" s="96"/>
      <c r="Q121" s="96"/>
      <c r="R121" s="97"/>
      <c r="S121" s="80"/>
      <c r="T121" s="82"/>
      <c r="U121" s="6"/>
      <c r="V121" s="6"/>
      <c r="W121" s="6"/>
      <c r="X121" s="6"/>
      <c r="Y121" s="6"/>
      <c r="Z121" s="6"/>
      <c r="AA121" s="83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81" t="s">
        <v>71</v>
      </c>
      <c r="AU121" s="81" t="s">
        <v>31</v>
      </c>
      <c r="AV121" s="81" t="s">
        <v>6</v>
      </c>
      <c r="AW121" s="81" t="s">
        <v>46</v>
      </c>
      <c r="AX121" s="81" t="s">
        <v>30</v>
      </c>
      <c r="AY121" s="81" t="s">
        <v>66</v>
      </c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</row>
    <row r="122" spans="1:83" ht="15.75" customHeight="1">
      <c r="A122" s="6"/>
      <c r="B122" s="84"/>
      <c r="C122" s="96"/>
      <c r="D122" s="96"/>
      <c r="E122" s="96"/>
      <c r="F122" s="197" t="s">
        <v>145</v>
      </c>
      <c r="G122" s="181"/>
      <c r="H122" s="181"/>
      <c r="I122" s="181"/>
      <c r="J122" s="96"/>
      <c r="K122" s="98">
        <v>16</v>
      </c>
      <c r="L122" s="96"/>
      <c r="M122" s="96"/>
      <c r="N122" s="96"/>
      <c r="O122" s="96"/>
      <c r="P122" s="96"/>
      <c r="Q122" s="96"/>
      <c r="R122" s="97"/>
      <c r="S122" s="84"/>
      <c r="T122" s="86"/>
      <c r="U122" s="6"/>
      <c r="V122" s="6"/>
      <c r="W122" s="6"/>
      <c r="X122" s="6"/>
      <c r="Y122" s="6"/>
      <c r="Z122" s="6"/>
      <c r="AA122" s="87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85" t="s">
        <v>71</v>
      </c>
      <c r="AU122" s="85" t="s">
        <v>31</v>
      </c>
      <c r="AV122" s="85" t="s">
        <v>31</v>
      </c>
      <c r="AW122" s="85" t="s">
        <v>46</v>
      </c>
      <c r="AX122" s="85" t="s">
        <v>30</v>
      </c>
      <c r="AY122" s="85" t="s">
        <v>66</v>
      </c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</row>
    <row r="123" spans="1:83" ht="25.5" customHeight="1">
      <c r="A123" s="6"/>
      <c r="B123" s="16"/>
      <c r="C123" s="104"/>
      <c r="D123" s="105" t="s">
        <v>85</v>
      </c>
      <c r="E123" s="106"/>
      <c r="F123" s="104"/>
      <c r="G123" s="104"/>
      <c r="H123" s="104"/>
      <c r="I123" s="104"/>
      <c r="J123" s="104"/>
      <c r="K123" s="107"/>
      <c r="L123" s="108"/>
      <c r="M123" s="108"/>
      <c r="N123" s="295">
        <f>SUM(N124,N127,N130,N132,N135,N138,N141,N145,N148)</f>
        <v>0</v>
      </c>
      <c r="O123" s="296"/>
      <c r="P123" s="296"/>
      <c r="Q123" s="296"/>
      <c r="R123" s="109"/>
      <c r="S123" s="16"/>
      <c r="T123" s="74"/>
      <c r="U123" s="75" t="s">
        <v>18</v>
      </c>
      <c r="V123" s="6"/>
      <c r="W123" s="6"/>
      <c r="X123" s="76">
        <v>0</v>
      </c>
      <c r="Y123" s="76">
        <f>$X$123*$K$123</f>
        <v>0</v>
      </c>
      <c r="Z123" s="76">
        <v>0</v>
      </c>
      <c r="AA123" s="77">
        <f>$Z$123*$K$123</f>
        <v>0</v>
      </c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40" t="s">
        <v>69</v>
      </c>
      <c r="AS123" s="6"/>
      <c r="AT123" s="40" t="s">
        <v>67</v>
      </c>
      <c r="AU123" s="40" t="s">
        <v>31</v>
      </c>
      <c r="AV123" s="6"/>
      <c r="AW123" s="6"/>
      <c r="AX123" s="6"/>
      <c r="AY123" s="6" t="s">
        <v>66</v>
      </c>
      <c r="AZ123" s="6"/>
      <c r="BA123" s="6"/>
      <c r="BB123" s="6"/>
      <c r="BC123" s="6"/>
      <c r="BD123" s="6"/>
      <c r="BE123" s="78">
        <f>IF($U$123="základní",$N$123,0)</f>
        <v>0</v>
      </c>
      <c r="BF123" s="78">
        <f>IF($U$123="snížená",$N$123,0)</f>
        <v>0</v>
      </c>
      <c r="BG123" s="78">
        <f>IF($U$123="zákl. přenesená",$N$123,0)</f>
        <v>0</v>
      </c>
      <c r="BH123" s="78">
        <f>IF($U$123="sníž. přenesená",$N$123,0)</f>
        <v>0</v>
      </c>
      <c r="BI123" s="78">
        <f>IF($U$123="nulová",$N$123,0)</f>
        <v>0</v>
      </c>
      <c r="BJ123" s="40" t="s">
        <v>6</v>
      </c>
      <c r="BK123" s="78">
        <f>ROUND($L$123*$K$123,2)</f>
        <v>0</v>
      </c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</row>
    <row r="124" spans="1:83" ht="71.25" customHeight="1">
      <c r="A124" s="6"/>
      <c r="B124" s="16"/>
      <c r="C124" s="100">
        <v>11</v>
      </c>
      <c r="D124" s="101" t="s">
        <v>67</v>
      </c>
      <c r="E124" s="102" t="s">
        <v>94</v>
      </c>
      <c r="F124" s="297" t="s">
        <v>215</v>
      </c>
      <c r="G124" s="296"/>
      <c r="H124" s="296"/>
      <c r="I124" s="298"/>
      <c r="J124" s="122" t="s">
        <v>78</v>
      </c>
      <c r="K124" s="123">
        <v>1</v>
      </c>
      <c r="L124" s="299"/>
      <c r="M124" s="300"/>
      <c r="N124" s="292">
        <f>ROUND($L$124*$K$124,2)</f>
        <v>0</v>
      </c>
      <c r="O124" s="293"/>
      <c r="P124" s="293"/>
      <c r="Q124" s="294"/>
      <c r="R124" s="99"/>
      <c r="S124" s="16"/>
      <c r="T124" s="79"/>
      <c r="U124" s="6"/>
      <c r="V124" s="6"/>
      <c r="W124" s="6"/>
      <c r="X124" s="6"/>
      <c r="Y124" s="6"/>
      <c r="Z124" s="6"/>
      <c r="AA124" s="31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 t="s">
        <v>70</v>
      </c>
      <c r="AU124" s="6" t="s">
        <v>31</v>
      </c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</row>
    <row r="125" spans="1:83" ht="60.75" customHeight="1">
      <c r="A125" s="6"/>
      <c r="B125" s="16"/>
      <c r="C125" s="96"/>
      <c r="D125" s="96"/>
      <c r="E125" s="96"/>
      <c r="F125" s="244" t="s">
        <v>95</v>
      </c>
      <c r="G125" s="181"/>
      <c r="H125" s="181"/>
      <c r="I125" s="181"/>
      <c r="J125" s="181"/>
      <c r="K125" s="181"/>
      <c r="L125" s="181"/>
      <c r="M125" s="181"/>
      <c r="N125" s="181"/>
      <c r="O125" s="181"/>
      <c r="P125" s="181"/>
      <c r="Q125" s="181"/>
      <c r="R125" s="181"/>
      <c r="S125" s="16"/>
      <c r="T125" s="79"/>
      <c r="U125" s="6"/>
      <c r="V125" s="6"/>
      <c r="W125" s="6"/>
      <c r="X125" s="6"/>
      <c r="Y125" s="6"/>
      <c r="Z125" s="6"/>
      <c r="AA125" s="31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 t="s">
        <v>73</v>
      </c>
      <c r="AU125" s="6" t="s">
        <v>31</v>
      </c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</row>
    <row r="126" spans="1:83" ht="72" customHeight="1">
      <c r="A126" s="6"/>
      <c r="B126" s="80"/>
      <c r="C126" s="155"/>
      <c r="D126" s="155"/>
      <c r="E126" s="155"/>
      <c r="F126" s="252" t="s">
        <v>214</v>
      </c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80"/>
      <c r="T126" s="82"/>
      <c r="U126" s="6"/>
      <c r="V126" s="6"/>
      <c r="W126" s="6"/>
      <c r="X126" s="6"/>
      <c r="Y126" s="6"/>
      <c r="Z126" s="6"/>
      <c r="AA126" s="83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81" t="s">
        <v>71</v>
      </c>
      <c r="AU126" s="81" t="s">
        <v>31</v>
      </c>
      <c r="AV126" s="81" t="s">
        <v>6</v>
      </c>
      <c r="AW126" s="81" t="s">
        <v>46</v>
      </c>
      <c r="AX126" s="81" t="s">
        <v>30</v>
      </c>
      <c r="AY126" s="81" t="s">
        <v>66</v>
      </c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</row>
    <row r="127" spans="1:83" s="165" customFormat="1" ht="72" customHeight="1">
      <c r="A127" s="6"/>
      <c r="B127" s="80"/>
      <c r="C127" s="100">
        <v>12</v>
      </c>
      <c r="D127" s="101" t="s">
        <v>67</v>
      </c>
      <c r="E127" s="102" t="s">
        <v>313</v>
      </c>
      <c r="F127" s="297" t="s">
        <v>216</v>
      </c>
      <c r="G127" s="296"/>
      <c r="H127" s="296"/>
      <c r="I127" s="298"/>
      <c r="J127" s="122" t="s">
        <v>78</v>
      </c>
      <c r="K127" s="123">
        <v>1</v>
      </c>
      <c r="L127" s="299"/>
      <c r="M127" s="300"/>
      <c r="N127" s="292">
        <f>ROUND($L$127*$K$127,2)</f>
        <v>0</v>
      </c>
      <c r="O127" s="293"/>
      <c r="P127" s="293"/>
      <c r="Q127" s="294"/>
      <c r="R127" s="99"/>
      <c r="S127" s="171"/>
      <c r="T127" s="82"/>
      <c r="U127" s="6"/>
      <c r="V127" s="6"/>
      <c r="W127" s="6"/>
      <c r="X127" s="6"/>
      <c r="Y127" s="6"/>
      <c r="Z127" s="6"/>
      <c r="AA127" s="83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81"/>
      <c r="AU127" s="81"/>
      <c r="AV127" s="81"/>
      <c r="AW127" s="81"/>
      <c r="AX127" s="81"/>
      <c r="AY127" s="81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</row>
    <row r="128" spans="1:83" s="165" customFormat="1" ht="72" customHeight="1">
      <c r="A128" s="6"/>
      <c r="B128" s="80"/>
      <c r="C128" s="110"/>
      <c r="D128" s="110"/>
      <c r="E128" s="110"/>
      <c r="F128" s="244" t="s">
        <v>217</v>
      </c>
      <c r="G128" s="181"/>
      <c r="H128" s="181"/>
      <c r="I128" s="181"/>
      <c r="J128" s="181"/>
      <c r="K128" s="181"/>
      <c r="L128" s="181"/>
      <c r="M128" s="181"/>
      <c r="N128" s="181"/>
      <c r="O128" s="181"/>
      <c r="P128" s="181"/>
      <c r="Q128" s="181"/>
      <c r="R128" s="181"/>
      <c r="S128" s="171"/>
      <c r="T128" s="82"/>
      <c r="U128" s="6"/>
      <c r="V128" s="6"/>
      <c r="W128" s="6"/>
      <c r="X128" s="6"/>
      <c r="Y128" s="6"/>
      <c r="Z128" s="6"/>
      <c r="AA128" s="83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81"/>
      <c r="AU128" s="81"/>
      <c r="AV128" s="81"/>
      <c r="AW128" s="81"/>
      <c r="AX128" s="81"/>
      <c r="AY128" s="81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</row>
    <row r="129" spans="1:83" ht="72.75" customHeight="1">
      <c r="A129" s="6"/>
      <c r="B129" s="84"/>
      <c r="C129" s="155"/>
      <c r="D129" s="155"/>
      <c r="E129" s="155"/>
      <c r="F129" s="252" t="s">
        <v>218</v>
      </c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124"/>
      <c r="T129" s="86"/>
      <c r="U129" s="6"/>
      <c r="V129" s="6"/>
      <c r="W129" s="6"/>
      <c r="X129" s="6"/>
      <c r="Y129" s="6"/>
      <c r="Z129" s="6"/>
      <c r="AA129" s="87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85" t="s">
        <v>71</v>
      </c>
      <c r="AU129" s="85" t="s">
        <v>31</v>
      </c>
      <c r="AV129" s="85" t="s">
        <v>31</v>
      </c>
      <c r="AW129" s="85" t="s">
        <v>46</v>
      </c>
      <c r="AX129" s="85" t="s">
        <v>30</v>
      </c>
      <c r="AY129" s="85" t="s">
        <v>66</v>
      </c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</row>
    <row r="130" spans="1:83" s="158" customFormat="1" ht="50.25" customHeight="1">
      <c r="A130" s="60"/>
      <c r="B130" s="61"/>
      <c r="C130" s="117">
        <v>13</v>
      </c>
      <c r="D130" s="117" t="s">
        <v>67</v>
      </c>
      <c r="E130" s="118" t="s">
        <v>314</v>
      </c>
      <c r="F130" s="183" t="s">
        <v>184</v>
      </c>
      <c r="G130" s="253"/>
      <c r="H130" s="253"/>
      <c r="I130" s="254"/>
      <c r="J130" s="121" t="s">
        <v>75</v>
      </c>
      <c r="K130" s="120">
        <v>4</v>
      </c>
      <c r="L130" s="255"/>
      <c r="M130" s="256"/>
      <c r="N130" s="188">
        <f>ROUND($L$130*$K$130,2)</f>
        <v>0</v>
      </c>
      <c r="O130" s="257"/>
      <c r="P130" s="257"/>
      <c r="Q130" s="258"/>
      <c r="R130" s="119"/>
      <c r="S130" s="61"/>
      <c r="T130" s="63"/>
      <c r="U130" s="60"/>
      <c r="V130" s="60"/>
      <c r="W130" s="64"/>
      <c r="X130" s="60"/>
      <c r="Y130" s="64"/>
      <c r="Z130" s="60"/>
      <c r="AA130" s="65"/>
      <c r="AB130" s="60"/>
      <c r="AC130" s="60"/>
      <c r="AD130" s="60"/>
      <c r="AE130" s="60"/>
      <c r="AF130" s="60"/>
      <c r="AG130" s="60"/>
      <c r="AH130" s="60"/>
      <c r="AI130" s="60"/>
      <c r="AJ130" s="60"/>
      <c r="AK130" s="60"/>
      <c r="AL130" s="60"/>
      <c r="AM130" s="60"/>
      <c r="AN130" s="60"/>
      <c r="AO130" s="60"/>
      <c r="AP130" s="60"/>
      <c r="AQ130" s="60"/>
      <c r="AR130" s="66"/>
      <c r="AS130" s="60"/>
      <c r="AT130" s="66"/>
      <c r="AU130" s="66"/>
      <c r="AV130" s="60"/>
      <c r="AW130" s="60"/>
      <c r="AX130" s="60"/>
      <c r="AY130" s="66"/>
      <c r="AZ130" s="60"/>
      <c r="BA130" s="60"/>
      <c r="BB130" s="60"/>
      <c r="BC130" s="60"/>
      <c r="BD130" s="60"/>
      <c r="BE130" s="60"/>
      <c r="BF130" s="60"/>
      <c r="BG130" s="60"/>
      <c r="BH130" s="60"/>
      <c r="BI130" s="60"/>
      <c r="BJ130" s="60"/>
      <c r="BK130" s="67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/>
      <c r="BV130" s="60"/>
      <c r="BW130" s="60"/>
      <c r="BX130" s="60"/>
      <c r="BY130" s="60"/>
      <c r="BZ130" s="60"/>
      <c r="CA130" s="60"/>
      <c r="CB130" s="60"/>
      <c r="CC130" s="60"/>
      <c r="CD130" s="60"/>
      <c r="CE130" s="60"/>
    </row>
    <row r="131" spans="1:83" s="158" customFormat="1" ht="44.25" customHeight="1">
      <c r="A131" s="60"/>
      <c r="B131" s="61"/>
      <c r="C131" s="110"/>
      <c r="D131" s="110"/>
      <c r="E131" s="110"/>
      <c r="F131" s="259" t="s">
        <v>185</v>
      </c>
      <c r="G131" s="259"/>
      <c r="H131" s="259"/>
      <c r="I131" s="259"/>
      <c r="J131" s="259"/>
      <c r="K131" s="259"/>
      <c r="L131" s="259"/>
      <c r="M131" s="259"/>
      <c r="N131" s="259"/>
      <c r="O131" s="259"/>
      <c r="P131" s="259"/>
      <c r="Q131" s="259"/>
      <c r="R131" s="260"/>
      <c r="S131" s="61"/>
      <c r="T131" s="63"/>
      <c r="U131" s="60"/>
      <c r="V131" s="60"/>
      <c r="W131" s="64"/>
      <c r="X131" s="60"/>
      <c r="Y131" s="64"/>
      <c r="Z131" s="60"/>
      <c r="AA131" s="65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6"/>
      <c r="AS131" s="60"/>
      <c r="AT131" s="66"/>
      <c r="AU131" s="66"/>
      <c r="AV131" s="60"/>
      <c r="AW131" s="60"/>
      <c r="AX131" s="60"/>
      <c r="AY131" s="66"/>
      <c r="AZ131" s="60"/>
      <c r="BA131" s="60"/>
      <c r="BB131" s="60"/>
      <c r="BC131" s="60"/>
      <c r="BD131" s="60"/>
      <c r="BE131" s="60"/>
      <c r="BF131" s="60"/>
      <c r="BG131" s="60"/>
      <c r="BH131" s="60"/>
      <c r="BI131" s="60"/>
      <c r="BJ131" s="60"/>
      <c r="BK131" s="67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  <c r="BW131" s="60"/>
      <c r="BX131" s="60"/>
      <c r="BY131" s="60"/>
      <c r="BZ131" s="60"/>
      <c r="CA131" s="60"/>
      <c r="CB131" s="60"/>
      <c r="CC131" s="60"/>
      <c r="CD131" s="60"/>
      <c r="CE131" s="60"/>
    </row>
    <row r="132" spans="1:83" s="158" customFormat="1" ht="35.25" customHeight="1">
      <c r="A132" s="6"/>
      <c r="B132" s="16"/>
      <c r="C132" s="161">
        <v>14</v>
      </c>
      <c r="D132" s="162" t="s">
        <v>67</v>
      </c>
      <c r="E132" s="163" t="s">
        <v>183</v>
      </c>
      <c r="F132" s="183" t="s">
        <v>187</v>
      </c>
      <c r="G132" s="184"/>
      <c r="H132" s="184"/>
      <c r="I132" s="185"/>
      <c r="J132" s="159" t="s">
        <v>75</v>
      </c>
      <c r="K132" s="160">
        <v>4</v>
      </c>
      <c r="L132" s="186"/>
      <c r="M132" s="187"/>
      <c r="N132" s="188">
        <f>ROUND($L$132*$K$132,2)</f>
        <v>0</v>
      </c>
      <c r="O132" s="187"/>
      <c r="P132" s="187"/>
      <c r="Q132" s="189"/>
      <c r="R132" s="119"/>
      <c r="S132" s="157"/>
      <c r="T132" s="79"/>
      <c r="U132" s="6"/>
      <c r="V132" s="6"/>
      <c r="W132" s="6"/>
      <c r="X132" s="6"/>
      <c r="Y132" s="6"/>
      <c r="Z132" s="6"/>
      <c r="AA132" s="31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</row>
    <row r="133" spans="1:83" s="158" customFormat="1" ht="54" customHeight="1">
      <c r="A133" s="6"/>
      <c r="B133" s="16"/>
      <c r="C133" s="110"/>
      <c r="D133" s="110"/>
      <c r="E133" s="110"/>
      <c r="F133" s="190" t="s">
        <v>188</v>
      </c>
      <c r="G133" s="181"/>
      <c r="H133" s="181"/>
      <c r="I133" s="181"/>
      <c r="J133" s="110"/>
      <c r="K133" s="110"/>
      <c r="L133" s="110"/>
      <c r="M133" s="110"/>
      <c r="N133" s="110"/>
      <c r="O133" s="110"/>
      <c r="P133" s="110"/>
      <c r="Q133" s="110"/>
      <c r="R133" s="111"/>
      <c r="S133" s="16"/>
      <c r="T133" s="79"/>
      <c r="U133" s="6"/>
      <c r="V133" s="6"/>
      <c r="W133" s="6"/>
      <c r="X133" s="6"/>
      <c r="Y133" s="6"/>
      <c r="Z133" s="6"/>
      <c r="AA133" s="31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</row>
    <row r="134" spans="1:83" ht="15.75" customHeight="1">
      <c r="A134" s="6"/>
      <c r="B134" s="16"/>
      <c r="C134" s="110"/>
      <c r="D134" s="110"/>
      <c r="E134" s="112"/>
      <c r="F134" s="197" t="s">
        <v>219</v>
      </c>
      <c r="G134" s="181"/>
      <c r="H134" s="181"/>
      <c r="I134" s="181"/>
      <c r="J134" s="110"/>
      <c r="K134" s="103">
        <v>4</v>
      </c>
      <c r="L134" s="113"/>
      <c r="M134" s="113"/>
      <c r="N134" s="113"/>
      <c r="O134" s="113"/>
      <c r="P134" s="113"/>
      <c r="Q134" s="113"/>
      <c r="R134" s="111"/>
      <c r="S134" s="16"/>
      <c r="T134" s="74"/>
      <c r="U134" s="75" t="s">
        <v>18</v>
      </c>
      <c r="V134" s="6"/>
      <c r="W134" s="6"/>
      <c r="X134" s="76">
        <v>0</v>
      </c>
      <c r="Y134" s="76">
        <f>$X$134*$K$134</f>
        <v>0</v>
      </c>
      <c r="Z134" s="76">
        <v>0</v>
      </c>
      <c r="AA134" s="77">
        <f>$Z$134*$K$134</f>
        <v>0</v>
      </c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40" t="s">
        <v>77</v>
      </c>
      <c r="AS134" s="6"/>
      <c r="AT134" s="40" t="s">
        <v>67</v>
      </c>
      <c r="AU134" s="40" t="s">
        <v>31</v>
      </c>
      <c r="AV134" s="6"/>
      <c r="AW134" s="6"/>
      <c r="AX134" s="6"/>
      <c r="AY134" s="6" t="s">
        <v>66</v>
      </c>
      <c r="AZ134" s="6"/>
      <c r="BA134" s="6"/>
      <c r="BB134" s="6"/>
      <c r="BC134" s="6"/>
      <c r="BD134" s="6"/>
      <c r="BE134" s="78">
        <f>IF($U$134="základní",$N$134,0)</f>
        <v>0</v>
      </c>
      <c r="BF134" s="78">
        <f>IF($U$134="snížená",$N$134,0)</f>
        <v>0</v>
      </c>
      <c r="BG134" s="78">
        <f>IF($U$134="zákl. přenesená",$N$134,0)</f>
        <v>0</v>
      </c>
      <c r="BH134" s="78">
        <f>IF($U$134="sníž. přenesená",$N$134,0)</f>
        <v>0</v>
      </c>
      <c r="BI134" s="78">
        <f>IF($U$134="nulová",$N$134,0)</f>
        <v>0</v>
      </c>
      <c r="BJ134" s="40" t="s">
        <v>6</v>
      </c>
      <c r="BK134" s="78">
        <f>ROUND($L$134*$K$134,2)</f>
        <v>0</v>
      </c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</row>
    <row r="135" spans="1:83" s="164" customFormat="1" ht="36" customHeight="1">
      <c r="A135" s="6"/>
      <c r="B135" s="16"/>
      <c r="C135" s="161">
        <v>15</v>
      </c>
      <c r="D135" s="162" t="s">
        <v>67</v>
      </c>
      <c r="E135" s="163" t="s">
        <v>186</v>
      </c>
      <c r="F135" s="183" t="s">
        <v>220</v>
      </c>
      <c r="G135" s="184"/>
      <c r="H135" s="184"/>
      <c r="I135" s="185"/>
      <c r="J135" s="159" t="s">
        <v>75</v>
      </c>
      <c r="K135" s="160">
        <v>6</v>
      </c>
      <c r="L135" s="186"/>
      <c r="M135" s="187"/>
      <c r="N135" s="188">
        <f>ROUND($L$135*$K$135,2)</f>
        <v>0</v>
      </c>
      <c r="O135" s="187"/>
      <c r="P135" s="187"/>
      <c r="Q135" s="189"/>
      <c r="R135" s="119"/>
      <c r="S135" s="16"/>
      <c r="T135" s="141"/>
      <c r="U135" s="75"/>
      <c r="V135" s="6"/>
      <c r="W135" s="6"/>
      <c r="X135" s="76"/>
      <c r="Y135" s="76"/>
      <c r="Z135" s="76"/>
      <c r="AA135" s="77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40"/>
      <c r="AS135" s="6"/>
      <c r="AT135" s="40"/>
      <c r="AU135" s="40"/>
      <c r="AV135" s="6"/>
      <c r="AW135" s="6"/>
      <c r="AX135" s="6"/>
      <c r="AY135" s="6"/>
      <c r="AZ135" s="6"/>
      <c r="BA135" s="6"/>
      <c r="BB135" s="6"/>
      <c r="BC135" s="6"/>
      <c r="BD135" s="6"/>
      <c r="BE135" s="78"/>
      <c r="BF135" s="78"/>
      <c r="BG135" s="78"/>
      <c r="BH135" s="78"/>
      <c r="BI135" s="78"/>
      <c r="BJ135" s="40"/>
      <c r="BK135" s="78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</row>
    <row r="136" spans="1:83" s="164" customFormat="1" ht="45" customHeight="1">
      <c r="A136" s="6"/>
      <c r="B136" s="16"/>
      <c r="C136" s="110"/>
      <c r="D136" s="110"/>
      <c r="E136" s="110"/>
      <c r="F136" s="190" t="s">
        <v>221</v>
      </c>
      <c r="G136" s="181"/>
      <c r="H136" s="181"/>
      <c r="I136" s="181"/>
      <c r="J136" s="110"/>
      <c r="K136" s="110"/>
      <c r="L136" s="110"/>
      <c r="M136" s="110"/>
      <c r="N136" s="110"/>
      <c r="O136" s="110"/>
      <c r="P136" s="110"/>
      <c r="Q136" s="110"/>
      <c r="R136" s="111"/>
      <c r="S136" s="16"/>
      <c r="T136" s="141"/>
      <c r="U136" s="75"/>
      <c r="V136" s="6"/>
      <c r="W136" s="6"/>
      <c r="X136" s="76"/>
      <c r="Y136" s="76"/>
      <c r="Z136" s="76"/>
      <c r="AA136" s="77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40"/>
      <c r="AS136" s="6"/>
      <c r="AT136" s="40"/>
      <c r="AU136" s="40"/>
      <c r="AV136" s="6"/>
      <c r="AW136" s="6"/>
      <c r="AX136" s="6"/>
      <c r="AY136" s="6"/>
      <c r="AZ136" s="6"/>
      <c r="BA136" s="6"/>
      <c r="BB136" s="6"/>
      <c r="BC136" s="6"/>
      <c r="BD136" s="6"/>
      <c r="BE136" s="78"/>
      <c r="BF136" s="78"/>
      <c r="BG136" s="78"/>
      <c r="BH136" s="78"/>
      <c r="BI136" s="78"/>
      <c r="BJ136" s="40"/>
      <c r="BK136" s="78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</row>
    <row r="137" spans="1:83" s="164" customFormat="1" ht="15.75" customHeight="1">
      <c r="A137" s="6"/>
      <c r="B137" s="16"/>
      <c r="C137" s="110"/>
      <c r="D137" s="110"/>
      <c r="E137" s="112"/>
      <c r="F137" s="197" t="s">
        <v>222</v>
      </c>
      <c r="G137" s="181"/>
      <c r="H137" s="181"/>
      <c r="I137" s="181"/>
      <c r="J137" s="110"/>
      <c r="K137" s="103">
        <v>6</v>
      </c>
      <c r="L137" s="113"/>
      <c r="M137" s="113"/>
      <c r="N137" s="113"/>
      <c r="O137" s="113"/>
      <c r="P137" s="113"/>
      <c r="Q137" s="113"/>
      <c r="R137" s="111"/>
      <c r="S137" s="16"/>
      <c r="T137" s="141"/>
      <c r="U137" s="75"/>
      <c r="V137" s="6"/>
      <c r="W137" s="6"/>
      <c r="X137" s="76"/>
      <c r="Y137" s="76"/>
      <c r="Z137" s="76"/>
      <c r="AA137" s="77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40"/>
      <c r="AS137" s="6"/>
      <c r="AT137" s="40"/>
      <c r="AU137" s="40"/>
      <c r="AV137" s="6"/>
      <c r="AW137" s="6"/>
      <c r="AX137" s="6"/>
      <c r="AY137" s="6"/>
      <c r="AZ137" s="6"/>
      <c r="BA137" s="6"/>
      <c r="BB137" s="6"/>
      <c r="BC137" s="6"/>
      <c r="BD137" s="6"/>
      <c r="BE137" s="78"/>
      <c r="BF137" s="78"/>
      <c r="BG137" s="78"/>
      <c r="BH137" s="78"/>
      <c r="BI137" s="78"/>
      <c r="BJ137" s="40"/>
      <c r="BK137" s="78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</row>
    <row r="138" spans="1:83" s="165" customFormat="1" ht="40.5" customHeight="1">
      <c r="A138" s="6"/>
      <c r="B138" s="16"/>
      <c r="C138" s="161">
        <v>16</v>
      </c>
      <c r="D138" s="162" t="s">
        <v>67</v>
      </c>
      <c r="E138" s="163" t="s">
        <v>315</v>
      </c>
      <c r="F138" s="183" t="s">
        <v>296</v>
      </c>
      <c r="G138" s="184"/>
      <c r="H138" s="184"/>
      <c r="I138" s="185"/>
      <c r="J138" s="159" t="s">
        <v>75</v>
      </c>
      <c r="K138" s="160">
        <v>6.8</v>
      </c>
      <c r="L138" s="186"/>
      <c r="M138" s="187"/>
      <c r="N138" s="188">
        <f>ROUND($L$138*$K$138,2)</f>
        <v>0</v>
      </c>
      <c r="O138" s="187"/>
      <c r="P138" s="187"/>
      <c r="Q138" s="189"/>
      <c r="R138" s="119"/>
      <c r="S138" s="16"/>
      <c r="T138" s="141"/>
      <c r="U138" s="75"/>
      <c r="V138" s="6"/>
      <c r="W138" s="6"/>
      <c r="X138" s="76"/>
      <c r="Y138" s="76"/>
      <c r="Z138" s="76"/>
      <c r="AA138" s="77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40"/>
      <c r="AS138" s="6"/>
      <c r="AT138" s="40"/>
      <c r="AU138" s="40"/>
      <c r="AV138" s="6"/>
      <c r="AW138" s="6"/>
      <c r="AX138" s="6"/>
      <c r="AY138" s="6"/>
      <c r="AZ138" s="6"/>
      <c r="BA138" s="6"/>
      <c r="BB138" s="6"/>
      <c r="BC138" s="6"/>
      <c r="BD138" s="6"/>
      <c r="BE138" s="78"/>
      <c r="BF138" s="78"/>
      <c r="BG138" s="78"/>
      <c r="BH138" s="78"/>
      <c r="BI138" s="78"/>
      <c r="BJ138" s="40"/>
      <c r="BK138" s="78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</row>
    <row r="139" spans="1:83" s="165" customFormat="1" ht="40.5" customHeight="1">
      <c r="A139" s="6"/>
      <c r="B139" s="16"/>
      <c r="C139" s="110"/>
      <c r="D139" s="110"/>
      <c r="E139" s="110"/>
      <c r="F139" s="190" t="s">
        <v>297</v>
      </c>
      <c r="G139" s="181"/>
      <c r="H139" s="181"/>
      <c r="I139" s="181"/>
      <c r="J139" s="110"/>
      <c r="K139" s="110"/>
      <c r="L139" s="110"/>
      <c r="M139" s="110"/>
      <c r="N139" s="110"/>
      <c r="O139" s="110"/>
      <c r="P139" s="110"/>
      <c r="Q139" s="110"/>
      <c r="R139" s="111"/>
      <c r="S139" s="16"/>
      <c r="T139" s="141"/>
      <c r="U139" s="75"/>
      <c r="V139" s="6"/>
      <c r="W139" s="6"/>
      <c r="X139" s="76"/>
      <c r="Y139" s="76"/>
      <c r="Z139" s="76"/>
      <c r="AA139" s="77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40"/>
      <c r="AS139" s="6"/>
      <c r="AT139" s="40"/>
      <c r="AU139" s="40"/>
      <c r="AV139" s="6"/>
      <c r="AW139" s="6"/>
      <c r="AX139" s="6"/>
      <c r="AY139" s="6"/>
      <c r="AZ139" s="6"/>
      <c r="BA139" s="6"/>
      <c r="BB139" s="6"/>
      <c r="BC139" s="6"/>
      <c r="BD139" s="6"/>
      <c r="BE139" s="78"/>
      <c r="BF139" s="78"/>
      <c r="BG139" s="78"/>
      <c r="BH139" s="78"/>
      <c r="BI139" s="78"/>
      <c r="BJ139" s="40"/>
      <c r="BK139" s="78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</row>
    <row r="140" spans="1:83" s="165" customFormat="1" ht="15.75" customHeight="1">
      <c r="A140" s="6"/>
      <c r="B140" s="16"/>
      <c r="C140" s="110"/>
      <c r="D140" s="110"/>
      <c r="E140" s="112"/>
      <c r="F140" s="197" t="s">
        <v>298</v>
      </c>
      <c r="G140" s="181"/>
      <c r="H140" s="181"/>
      <c r="I140" s="181"/>
      <c r="J140" s="110"/>
      <c r="K140" s="103">
        <v>6.8</v>
      </c>
      <c r="L140" s="113"/>
      <c r="M140" s="113"/>
      <c r="N140" s="113"/>
      <c r="O140" s="113"/>
      <c r="P140" s="113"/>
      <c r="Q140" s="113"/>
      <c r="R140" s="111"/>
      <c r="S140" s="16"/>
      <c r="T140" s="141"/>
      <c r="U140" s="75"/>
      <c r="V140" s="6"/>
      <c r="W140" s="6"/>
      <c r="X140" s="76"/>
      <c r="Y140" s="76"/>
      <c r="Z140" s="76"/>
      <c r="AA140" s="77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40"/>
      <c r="AS140" s="6"/>
      <c r="AT140" s="40"/>
      <c r="AU140" s="40"/>
      <c r="AV140" s="6"/>
      <c r="AW140" s="6"/>
      <c r="AX140" s="6"/>
      <c r="AY140" s="6"/>
      <c r="AZ140" s="6"/>
      <c r="BA140" s="6"/>
      <c r="BB140" s="6"/>
      <c r="BC140" s="6"/>
      <c r="BD140" s="6"/>
      <c r="BE140" s="78"/>
      <c r="BF140" s="78"/>
      <c r="BG140" s="78"/>
      <c r="BH140" s="78"/>
      <c r="BI140" s="78"/>
      <c r="BJ140" s="40"/>
      <c r="BK140" s="78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</row>
    <row r="141" spans="1:83" s="165" customFormat="1" ht="36" customHeight="1">
      <c r="A141" s="6"/>
      <c r="B141" s="16"/>
      <c r="C141" s="132">
        <v>17</v>
      </c>
      <c r="D141" s="132" t="s">
        <v>67</v>
      </c>
      <c r="E141" s="133" t="s">
        <v>167</v>
      </c>
      <c r="F141" s="198" t="s">
        <v>299</v>
      </c>
      <c r="G141" s="199"/>
      <c r="H141" s="199"/>
      <c r="I141" s="199"/>
      <c r="J141" s="134" t="s">
        <v>72</v>
      </c>
      <c r="K141" s="135">
        <v>3.3</v>
      </c>
      <c r="L141" s="261"/>
      <c r="M141" s="262"/>
      <c r="N141" s="188">
        <f>ROUND($L$141*$K$141,2)</f>
        <v>0</v>
      </c>
      <c r="O141" s="187"/>
      <c r="P141" s="187"/>
      <c r="Q141" s="189"/>
      <c r="R141" s="149"/>
      <c r="S141" s="16"/>
      <c r="T141" s="141"/>
      <c r="U141" s="75"/>
      <c r="V141" s="6"/>
      <c r="W141" s="6"/>
      <c r="X141" s="76"/>
      <c r="Y141" s="76"/>
      <c r="Z141" s="76"/>
      <c r="AA141" s="77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40"/>
      <c r="AS141" s="6"/>
      <c r="AT141" s="40"/>
      <c r="AU141" s="40"/>
      <c r="AV141" s="6"/>
      <c r="AW141" s="6"/>
      <c r="AX141" s="6"/>
      <c r="AY141" s="6"/>
      <c r="AZ141" s="6"/>
      <c r="BA141" s="6"/>
      <c r="BB141" s="6"/>
      <c r="BC141" s="6"/>
      <c r="BD141" s="6"/>
      <c r="BE141" s="78"/>
      <c r="BF141" s="78"/>
      <c r="BG141" s="78"/>
      <c r="BH141" s="78"/>
      <c r="BI141" s="78"/>
      <c r="BJ141" s="40"/>
      <c r="BK141" s="78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</row>
    <row r="142" spans="1:83" s="165" customFormat="1" ht="60.75" customHeight="1">
      <c r="A142" s="6"/>
      <c r="B142" s="16"/>
      <c r="C142" s="167"/>
      <c r="D142" s="167"/>
      <c r="E142" s="167"/>
      <c r="F142" s="191" t="s">
        <v>306</v>
      </c>
      <c r="G142" s="192"/>
      <c r="H142" s="192"/>
      <c r="I142" s="192"/>
      <c r="J142" s="167"/>
      <c r="K142" s="167"/>
      <c r="L142" s="167"/>
      <c r="M142" s="167"/>
      <c r="N142" s="167"/>
      <c r="O142" s="167"/>
      <c r="P142" s="167"/>
      <c r="Q142" s="167"/>
      <c r="R142" s="60"/>
      <c r="S142" s="16"/>
      <c r="T142" s="141"/>
      <c r="U142" s="75"/>
      <c r="V142" s="6"/>
      <c r="W142" s="6"/>
      <c r="X142" s="76"/>
      <c r="Y142" s="76"/>
      <c r="Z142" s="76"/>
      <c r="AA142" s="77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40"/>
      <c r="AS142" s="6"/>
      <c r="AT142" s="40"/>
      <c r="AU142" s="40"/>
      <c r="AV142" s="6"/>
      <c r="AW142" s="6"/>
      <c r="AX142" s="6"/>
      <c r="AY142" s="6"/>
      <c r="AZ142" s="6"/>
      <c r="BA142" s="6"/>
      <c r="BB142" s="6"/>
      <c r="BC142" s="6"/>
      <c r="BD142" s="6"/>
      <c r="BE142" s="78"/>
      <c r="BF142" s="78"/>
      <c r="BG142" s="78"/>
      <c r="BH142" s="78"/>
      <c r="BI142" s="78"/>
      <c r="BJ142" s="40"/>
      <c r="BK142" s="78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</row>
    <row r="143" spans="1:83" s="165" customFormat="1" ht="15.75" customHeight="1">
      <c r="A143" s="6"/>
      <c r="B143" s="16"/>
      <c r="C143" s="167"/>
      <c r="D143" s="167"/>
      <c r="E143" s="168"/>
      <c r="F143" s="193" t="s">
        <v>305</v>
      </c>
      <c r="G143" s="194"/>
      <c r="H143" s="194"/>
      <c r="I143" s="194"/>
      <c r="J143" s="167"/>
      <c r="K143" s="168"/>
      <c r="L143" s="167"/>
      <c r="M143" s="167"/>
      <c r="N143" s="167"/>
      <c r="O143" s="167"/>
      <c r="P143" s="167"/>
      <c r="Q143" s="167"/>
      <c r="R143" s="60"/>
      <c r="S143" s="16"/>
      <c r="T143" s="141"/>
      <c r="U143" s="75"/>
      <c r="V143" s="6"/>
      <c r="W143" s="6"/>
      <c r="X143" s="76"/>
      <c r="Y143" s="76"/>
      <c r="Z143" s="76"/>
      <c r="AA143" s="77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40"/>
      <c r="AS143" s="6"/>
      <c r="AT143" s="40"/>
      <c r="AU143" s="40"/>
      <c r="AV143" s="6"/>
      <c r="AW143" s="6"/>
      <c r="AX143" s="6"/>
      <c r="AY143" s="6"/>
      <c r="AZ143" s="6"/>
      <c r="BA143" s="6"/>
      <c r="BB143" s="6"/>
      <c r="BC143" s="6"/>
      <c r="BD143" s="6"/>
      <c r="BE143" s="78"/>
      <c r="BF143" s="78"/>
      <c r="BG143" s="78"/>
      <c r="BH143" s="78"/>
      <c r="BI143" s="78"/>
      <c r="BJ143" s="40"/>
      <c r="BK143" s="78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</row>
    <row r="144" spans="1:83" s="165" customFormat="1" ht="15.75" customHeight="1">
      <c r="A144" s="6"/>
      <c r="B144" s="16"/>
      <c r="C144" s="167"/>
      <c r="D144" s="167"/>
      <c r="E144" s="170"/>
      <c r="F144" s="195" t="s">
        <v>300</v>
      </c>
      <c r="G144" s="196"/>
      <c r="H144" s="196"/>
      <c r="I144" s="196"/>
      <c r="J144" s="167"/>
      <c r="K144" s="139">
        <v>3.3</v>
      </c>
      <c r="L144" s="167"/>
      <c r="M144" s="167"/>
      <c r="N144" s="167"/>
      <c r="O144" s="167"/>
      <c r="P144" s="167"/>
      <c r="Q144" s="167"/>
      <c r="R144" s="60"/>
      <c r="S144" s="16"/>
      <c r="T144" s="141"/>
      <c r="U144" s="75"/>
      <c r="V144" s="6"/>
      <c r="W144" s="6"/>
      <c r="X144" s="76"/>
      <c r="Y144" s="76"/>
      <c r="Z144" s="76"/>
      <c r="AA144" s="77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40"/>
      <c r="AS144" s="6"/>
      <c r="AT144" s="40"/>
      <c r="AU144" s="40"/>
      <c r="AV144" s="6"/>
      <c r="AW144" s="6"/>
      <c r="AX144" s="6"/>
      <c r="AY144" s="6"/>
      <c r="AZ144" s="6"/>
      <c r="BA144" s="6"/>
      <c r="BB144" s="6"/>
      <c r="BC144" s="6"/>
      <c r="BD144" s="6"/>
      <c r="BE144" s="78"/>
      <c r="BF144" s="78"/>
      <c r="BG144" s="78"/>
      <c r="BH144" s="78"/>
      <c r="BI144" s="78"/>
      <c r="BJ144" s="40"/>
      <c r="BK144" s="78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</row>
    <row r="145" spans="1:83" s="165" customFormat="1" ht="35.25" customHeight="1">
      <c r="A145" s="6"/>
      <c r="B145" s="16"/>
      <c r="C145" s="161">
        <v>18</v>
      </c>
      <c r="D145" s="162" t="s">
        <v>67</v>
      </c>
      <c r="E145" s="163" t="s">
        <v>315</v>
      </c>
      <c r="F145" s="183" t="s">
        <v>301</v>
      </c>
      <c r="G145" s="184"/>
      <c r="H145" s="184"/>
      <c r="I145" s="185"/>
      <c r="J145" s="159" t="s">
        <v>75</v>
      </c>
      <c r="K145" s="160">
        <v>1.1000000000000001</v>
      </c>
      <c r="L145" s="186"/>
      <c r="M145" s="187"/>
      <c r="N145" s="188">
        <f>ROUND($L$145*$K$145,2)</f>
        <v>0</v>
      </c>
      <c r="O145" s="187"/>
      <c r="P145" s="187"/>
      <c r="Q145" s="189"/>
      <c r="R145" s="119"/>
      <c r="S145" s="16"/>
      <c r="T145" s="141"/>
      <c r="U145" s="75"/>
      <c r="V145" s="6"/>
      <c r="W145" s="6"/>
      <c r="X145" s="76"/>
      <c r="Y145" s="76"/>
      <c r="Z145" s="76"/>
      <c r="AA145" s="77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40"/>
      <c r="AS145" s="6"/>
      <c r="AT145" s="40"/>
      <c r="AU145" s="40"/>
      <c r="AV145" s="6"/>
      <c r="AW145" s="6"/>
      <c r="AX145" s="6"/>
      <c r="AY145" s="6"/>
      <c r="AZ145" s="6"/>
      <c r="BA145" s="6"/>
      <c r="BB145" s="6"/>
      <c r="BC145" s="6"/>
      <c r="BD145" s="6"/>
      <c r="BE145" s="78"/>
      <c r="BF145" s="78"/>
      <c r="BG145" s="78"/>
      <c r="BH145" s="78"/>
      <c r="BI145" s="78"/>
      <c r="BJ145" s="40"/>
      <c r="BK145" s="78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</row>
    <row r="146" spans="1:83" s="165" customFormat="1" ht="36" customHeight="1">
      <c r="A146" s="6"/>
      <c r="B146" s="16"/>
      <c r="C146" s="110"/>
      <c r="D146" s="110"/>
      <c r="E146" s="110"/>
      <c r="F146" s="190" t="s">
        <v>302</v>
      </c>
      <c r="G146" s="181"/>
      <c r="H146" s="181"/>
      <c r="I146" s="181"/>
      <c r="J146" s="110"/>
      <c r="K146" s="110"/>
      <c r="L146" s="110"/>
      <c r="M146" s="110"/>
      <c r="N146" s="110"/>
      <c r="O146" s="110"/>
      <c r="P146" s="110"/>
      <c r="Q146" s="110"/>
      <c r="R146" s="111"/>
      <c r="S146" s="16"/>
      <c r="T146" s="141"/>
      <c r="U146" s="75"/>
      <c r="V146" s="6"/>
      <c r="W146" s="6"/>
      <c r="X146" s="76"/>
      <c r="Y146" s="76"/>
      <c r="Z146" s="76"/>
      <c r="AA146" s="77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40"/>
      <c r="AS146" s="6"/>
      <c r="AT146" s="40"/>
      <c r="AU146" s="40"/>
      <c r="AV146" s="6"/>
      <c r="AW146" s="6"/>
      <c r="AX146" s="6"/>
      <c r="AY146" s="6"/>
      <c r="AZ146" s="6"/>
      <c r="BA146" s="6"/>
      <c r="BB146" s="6"/>
      <c r="BC146" s="6"/>
      <c r="BD146" s="6"/>
      <c r="BE146" s="78"/>
      <c r="BF146" s="78"/>
      <c r="BG146" s="78"/>
      <c r="BH146" s="78"/>
      <c r="BI146" s="78"/>
      <c r="BJ146" s="40"/>
      <c r="BK146" s="78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</row>
    <row r="147" spans="1:83" s="165" customFormat="1" ht="15.75" customHeight="1">
      <c r="A147" s="6"/>
      <c r="B147" s="16"/>
      <c r="C147" s="110"/>
      <c r="D147" s="110"/>
      <c r="E147" s="112"/>
      <c r="F147" s="197" t="s">
        <v>303</v>
      </c>
      <c r="G147" s="181"/>
      <c r="H147" s="181"/>
      <c r="I147" s="181"/>
      <c r="J147" s="110"/>
      <c r="K147" s="103">
        <v>1.1000000000000001</v>
      </c>
      <c r="L147" s="113"/>
      <c r="M147" s="113"/>
      <c r="N147" s="113"/>
      <c r="O147" s="113"/>
      <c r="P147" s="113"/>
      <c r="Q147" s="113"/>
      <c r="R147" s="111"/>
      <c r="S147" s="16"/>
      <c r="T147" s="141"/>
      <c r="U147" s="75"/>
      <c r="V147" s="6"/>
      <c r="W147" s="6"/>
      <c r="X147" s="76"/>
      <c r="Y147" s="76"/>
      <c r="Z147" s="76"/>
      <c r="AA147" s="77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40"/>
      <c r="AS147" s="6"/>
      <c r="AT147" s="40"/>
      <c r="AU147" s="40"/>
      <c r="AV147" s="6"/>
      <c r="AW147" s="6"/>
      <c r="AX147" s="6"/>
      <c r="AY147" s="6"/>
      <c r="AZ147" s="6"/>
      <c r="BA147" s="6"/>
      <c r="BB147" s="6"/>
      <c r="BC147" s="6"/>
      <c r="BD147" s="6"/>
      <c r="BE147" s="78"/>
      <c r="BF147" s="78"/>
      <c r="BG147" s="78"/>
      <c r="BH147" s="78"/>
      <c r="BI147" s="78"/>
      <c r="BJ147" s="40"/>
      <c r="BK147" s="78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</row>
    <row r="148" spans="1:83" s="165" customFormat="1" ht="32.25" customHeight="1">
      <c r="A148" s="6"/>
      <c r="B148" s="16"/>
      <c r="C148" s="132">
        <v>19</v>
      </c>
      <c r="D148" s="132" t="s">
        <v>67</v>
      </c>
      <c r="E148" s="133" t="s">
        <v>167</v>
      </c>
      <c r="F148" s="198" t="s">
        <v>304</v>
      </c>
      <c r="G148" s="199"/>
      <c r="H148" s="199"/>
      <c r="I148" s="199"/>
      <c r="J148" s="134" t="s">
        <v>72</v>
      </c>
      <c r="K148" s="135">
        <v>0.5</v>
      </c>
      <c r="L148" s="261"/>
      <c r="M148" s="262"/>
      <c r="N148" s="188">
        <f>ROUND($L$148*$K$148,2)</f>
        <v>0</v>
      </c>
      <c r="O148" s="187"/>
      <c r="P148" s="187"/>
      <c r="Q148" s="189"/>
      <c r="R148" s="149"/>
      <c r="S148" s="16"/>
      <c r="T148" s="141"/>
      <c r="U148" s="75"/>
      <c r="V148" s="6"/>
      <c r="W148" s="6"/>
      <c r="X148" s="76"/>
      <c r="Y148" s="76"/>
      <c r="Z148" s="76"/>
      <c r="AA148" s="77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40"/>
      <c r="AS148" s="6"/>
      <c r="AT148" s="40"/>
      <c r="AU148" s="40"/>
      <c r="AV148" s="6"/>
      <c r="AW148" s="6"/>
      <c r="AX148" s="6"/>
      <c r="AY148" s="6"/>
      <c r="AZ148" s="6"/>
      <c r="BA148" s="6"/>
      <c r="BB148" s="6"/>
      <c r="BC148" s="6"/>
      <c r="BD148" s="6"/>
      <c r="BE148" s="78"/>
      <c r="BF148" s="78"/>
      <c r="BG148" s="78"/>
      <c r="BH148" s="78"/>
      <c r="BI148" s="78"/>
      <c r="BJ148" s="40"/>
      <c r="BK148" s="78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</row>
    <row r="149" spans="1:83" s="165" customFormat="1" ht="69.75" customHeight="1">
      <c r="A149" s="6"/>
      <c r="B149" s="16"/>
      <c r="C149" s="167"/>
      <c r="D149" s="167"/>
      <c r="E149" s="167"/>
      <c r="F149" s="191" t="s">
        <v>307</v>
      </c>
      <c r="G149" s="192"/>
      <c r="H149" s="192"/>
      <c r="I149" s="192"/>
      <c r="J149" s="167"/>
      <c r="K149" s="167"/>
      <c r="L149" s="167"/>
      <c r="M149" s="167"/>
      <c r="N149" s="167"/>
      <c r="O149" s="167"/>
      <c r="P149" s="167"/>
      <c r="Q149" s="167"/>
      <c r="R149" s="60"/>
      <c r="S149" s="16"/>
      <c r="T149" s="141"/>
      <c r="U149" s="75"/>
      <c r="V149" s="6"/>
      <c r="W149" s="6"/>
      <c r="X149" s="76"/>
      <c r="Y149" s="76"/>
      <c r="Z149" s="76"/>
      <c r="AA149" s="77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40"/>
      <c r="AS149" s="6"/>
      <c r="AT149" s="40"/>
      <c r="AU149" s="40"/>
      <c r="AV149" s="6"/>
      <c r="AW149" s="6"/>
      <c r="AX149" s="6"/>
      <c r="AY149" s="6"/>
      <c r="AZ149" s="6"/>
      <c r="BA149" s="6"/>
      <c r="BB149" s="6"/>
      <c r="BC149" s="6"/>
      <c r="BD149" s="6"/>
      <c r="BE149" s="78"/>
      <c r="BF149" s="78"/>
      <c r="BG149" s="78"/>
      <c r="BH149" s="78"/>
      <c r="BI149" s="78"/>
      <c r="BJ149" s="40"/>
      <c r="BK149" s="78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</row>
    <row r="150" spans="1:83" s="165" customFormat="1" ht="15.75" customHeight="1">
      <c r="A150" s="6"/>
      <c r="B150" s="16"/>
      <c r="C150" s="167"/>
      <c r="D150" s="167"/>
      <c r="E150" s="168"/>
      <c r="F150" s="193" t="s">
        <v>308</v>
      </c>
      <c r="G150" s="194"/>
      <c r="H150" s="194"/>
      <c r="I150" s="194"/>
      <c r="J150" s="167"/>
      <c r="K150" s="168"/>
      <c r="L150" s="167"/>
      <c r="M150" s="167"/>
      <c r="N150" s="167"/>
      <c r="O150" s="167"/>
      <c r="P150" s="167"/>
      <c r="Q150" s="167"/>
      <c r="R150" s="60"/>
      <c r="S150" s="16"/>
      <c r="T150" s="141"/>
      <c r="U150" s="75"/>
      <c r="V150" s="6"/>
      <c r="W150" s="6"/>
      <c r="X150" s="76"/>
      <c r="Y150" s="76"/>
      <c r="Z150" s="76"/>
      <c r="AA150" s="77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40"/>
      <c r="AS150" s="6"/>
      <c r="AT150" s="40"/>
      <c r="AU150" s="40"/>
      <c r="AV150" s="6"/>
      <c r="AW150" s="6"/>
      <c r="AX150" s="6"/>
      <c r="AY150" s="6"/>
      <c r="AZ150" s="6"/>
      <c r="BA150" s="6"/>
      <c r="BB150" s="6"/>
      <c r="BC150" s="6"/>
      <c r="BD150" s="6"/>
      <c r="BE150" s="78"/>
      <c r="BF150" s="78"/>
      <c r="BG150" s="78"/>
      <c r="BH150" s="78"/>
      <c r="BI150" s="78"/>
      <c r="BJ150" s="40"/>
      <c r="BK150" s="78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</row>
    <row r="151" spans="1:83" s="165" customFormat="1" ht="15.75" customHeight="1">
      <c r="A151" s="6"/>
      <c r="B151" s="16"/>
      <c r="C151" s="167"/>
      <c r="D151" s="167"/>
      <c r="E151" s="170"/>
      <c r="F151" s="195" t="s">
        <v>309</v>
      </c>
      <c r="G151" s="196"/>
      <c r="H151" s="196"/>
      <c r="I151" s="196"/>
      <c r="J151" s="167"/>
      <c r="K151" s="139">
        <v>0.5</v>
      </c>
      <c r="L151" s="167"/>
      <c r="M151" s="167"/>
      <c r="N151" s="167"/>
      <c r="O151" s="167"/>
      <c r="P151" s="167"/>
      <c r="Q151" s="167"/>
      <c r="R151" s="60"/>
      <c r="S151" s="16"/>
      <c r="T151" s="141"/>
      <c r="U151" s="75"/>
      <c r="V151" s="6"/>
      <c r="W151" s="6"/>
      <c r="X151" s="76"/>
      <c r="Y151" s="76"/>
      <c r="Z151" s="76"/>
      <c r="AA151" s="77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40"/>
      <c r="AS151" s="6"/>
      <c r="AT151" s="40"/>
      <c r="AU151" s="40"/>
      <c r="AV151" s="6"/>
      <c r="AW151" s="6"/>
      <c r="AX151" s="6"/>
      <c r="AY151" s="6"/>
      <c r="AZ151" s="6"/>
      <c r="BA151" s="6"/>
      <c r="BB151" s="6"/>
      <c r="BC151" s="6"/>
      <c r="BD151" s="6"/>
      <c r="BE151" s="78"/>
      <c r="BF151" s="78"/>
      <c r="BG151" s="78"/>
      <c r="BH151" s="78"/>
      <c r="BI151" s="78"/>
      <c r="BJ151" s="40"/>
      <c r="BK151" s="78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</row>
    <row r="152" spans="1:83" ht="30.75" customHeight="1">
      <c r="A152" s="60"/>
      <c r="B152" s="61"/>
      <c r="C152" s="60"/>
      <c r="D152" s="68" t="s">
        <v>86</v>
      </c>
      <c r="E152" s="60"/>
      <c r="F152" s="60"/>
      <c r="G152" s="60"/>
      <c r="H152" s="60"/>
      <c r="I152" s="60"/>
      <c r="J152" s="60"/>
      <c r="K152" s="60"/>
      <c r="L152" s="60"/>
      <c r="M152" s="60"/>
      <c r="N152" s="217">
        <f>SUM(N153,N158,N163,N168,N172,N177,N182,N187,N191,N195)</f>
        <v>0</v>
      </c>
      <c r="O152" s="181"/>
      <c r="P152" s="181"/>
      <c r="Q152" s="181"/>
      <c r="R152" s="60"/>
      <c r="S152" s="61"/>
      <c r="T152" s="63"/>
      <c r="U152" s="60"/>
      <c r="V152" s="60"/>
      <c r="W152" s="64">
        <f>SUM($W$153:$W$197)</f>
        <v>0</v>
      </c>
      <c r="X152" s="60"/>
      <c r="Y152" s="64">
        <f>SUM($Y$153:$Y$197)</f>
        <v>84.717400000000012</v>
      </c>
      <c r="Z152" s="60"/>
      <c r="AA152" s="65">
        <f>SUM($AA$153:$AA$197)</f>
        <v>0</v>
      </c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6" t="s">
        <v>6</v>
      </c>
      <c r="AS152" s="60"/>
      <c r="AT152" s="66" t="s">
        <v>29</v>
      </c>
      <c r="AU152" s="66" t="s">
        <v>6</v>
      </c>
      <c r="AV152" s="60"/>
      <c r="AW152" s="60"/>
      <c r="AX152" s="60"/>
      <c r="AY152" s="66" t="s">
        <v>66</v>
      </c>
      <c r="AZ152" s="60"/>
      <c r="BA152" s="60"/>
      <c r="BB152" s="60"/>
      <c r="BC152" s="60"/>
      <c r="BD152" s="60"/>
      <c r="BE152" s="60"/>
      <c r="BF152" s="60"/>
      <c r="BG152" s="60"/>
      <c r="BH152" s="60"/>
      <c r="BI152" s="60"/>
      <c r="BJ152" s="60"/>
      <c r="BK152" s="67">
        <f>SUM($BK$153:$BK$197)</f>
        <v>0</v>
      </c>
      <c r="BL152" s="60"/>
      <c r="BM152" s="60"/>
      <c r="BN152" s="60"/>
      <c r="BO152" s="60"/>
      <c r="BP152" s="60"/>
      <c r="BQ152" s="60"/>
      <c r="BR152" s="60"/>
      <c r="BS152" s="60"/>
      <c r="BT152" s="60"/>
      <c r="BU152" s="60"/>
      <c r="BV152" s="60"/>
      <c r="BW152" s="60"/>
      <c r="BX152" s="60"/>
      <c r="BY152" s="60"/>
      <c r="BZ152" s="60"/>
      <c r="CA152" s="60"/>
      <c r="CB152" s="60"/>
      <c r="CC152" s="60"/>
      <c r="CD152" s="60"/>
      <c r="CE152" s="60"/>
    </row>
    <row r="153" spans="1:83" ht="69.75" customHeight="1">
      <c r="A153" s="6"/>
      <c r="B153" s="16"/>
      <c r="C153" s="94">
        <v>20</v>
      </c>
      <c r="D153" s="69" t="s">
        <v>67</v>
      </c>
      <c r="E153" s="70" t="s">
        <v>96</v>
      </c>
      <c r="F153" s="251" t="s">
        <v>310</v>
      </c>
      <c r="G153" s="204"/>
      <c r="H153" s="204"/>
      <c r="I153" s="202"/>
      <c r="J153" s="71" t="s">
        <v>78</v>
      </c>
      <c r="K153" s="88">
        <v>6</v>
      </c>
      <c r="L153" s="201"/>
      <c r="M153" s="202"/>
      <c r="N153" s="203">
        <f>ROUND($L$153*$K$153,2)</f>
        <v>0</v>
      </c>
      <c r="O153" s="204"/>
      <c r="P153" s="204"/>
      <c r="Q153" s="202"/>
      <c r="R153" s="73"/>
      <c r="S153" s="16"/>
      <c r="T153" s="74"/>
      <c r="U153" s="75" t="s">
        <v>18</v>
      </c>
      <c r="V153" s="6"/>
      <c r="W153" s="6"/>
      <c r="X153" s="76">
        <v>6.9999999999999999E-4</v>
      </c>
      <c r="Y153" s="76">
        <f>$X$153*$K$153</f>
        <v>4.1999999999999997E-3</v>
      </c>
      <c r="Z153" s="76">
        <v>0</v>
      </c>
      <c r="AA153" s="77">
        <f>$Z$153*$K$153</f>
        <v>0</v>
      </c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40" t="s">
        <v>69</v>
      </c>
      <c r="AS153" s="6"/>
      <c r="AT153" s="40" t="s">
        <v>67</v>
      </c>
      <c r="AU153" s="40" t="s">
        <v>31</v>
      </c>
      <c r="AV153" s="6"/>
      <c r="AW153" s="6"/>
      <c r="AX153" s="6"/>
      <c r="AY153" s="6" t="s">
        <v>66</v>
      </c>
      <c r="AZ153" s="6"/>
      <c r="BA153" s="6"/>
      <c r="BB153" s="6"/>
      <c r="BC153" s="6"/>
      <c r="BD153" s="6"/>
      <c r="BE153" s="78">
        <f>IF($U$153="základní",$N$153,0)</f>
        <v>0</v>
      </c>
      <c r="BF153" s="78">
        <f>IF($U$153="snížená",$N$153,0)</f>
        <v>0</v>
      </c>
      <c r="BG153" s="78">
        <f>IF($U$153="zákl. přenesená",$N$153,0)</f>
        <v>0</v>
      </c>
      <c r="BH153" s="78">
        <f>IF($U$153="sníž. přenesená",$N$153,0)</f>
        <v>0</v>
      </c>
      <c r="BI153" s="78">
        <f>IF($U$153="nulová",$N$153,0)</f>
        <v>0</v>
      </c>
      <c r="BJ153" s="40" t="s">
        <v>6</v>
      </c>
      <c r="BK153" s="78">
        <f>ROUND($L$153*$K$153,2)</f>
        <v>0</v>
      </c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</row>
    <row r="154" spans="1:83" ht="104.25" customHeight="1">
      <c r="A154" s="6"/>
      <c r="B154" s="16"/>
      <c r="C154" s="6"/>
      <c r="D154" s="6"/>
      <c r="E154" s="6"/>
      <c r="F154" s="200" t="s">
        <v>311</v>
      </c>
      <c r="G154" s="181"/>
      <c r="H154" s="181"/>
      <c r="I154" s="181"/>
      <c r="J154" s="181"/>
      <c r="K154" s="181"/>
      <c r="L154" s="181"/>
      <c r="M154" s="181"/>
      <c r="N154" s="181"/>
      <c r="O154" s="181"/>
      <c r="P154" s="181"/>
      <c r="Q154" s="181"/>
      <c r="R154" s="181"/>
      <c r="S154" s="16"/>
      <c r="T154" s="79"/>
      <c r="U154" s="6"/>
      <c r="V154" s="6"/>
      <c r="W154" s="6"/>
      <c r="X154" s="6"/>
      <c r="Y154" s="6"/>
      <c r="Z154" s="6"/>
      <c r="AA154" s="31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 t="s">
        <v>70</v>
      </c>
      <c r="AU154" s="6" t="s">
        <v>31</v>
      </c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</row>
    <row r="155" spans="1:83" ht="96.75" customHeight="1">
      <c r="A155" s="6"/>
      <c r="B155" s="16"/>
      <c r="C155" s="6"/>
      <c r="D155" s="6"/>
      <c r="E155" s="6"/>
      <c r="F155" s="250" t="s">
        <v>224</v>
      </c>
      <c r="G155" s="181"/>
      <c r="H155" s="181"/>
      <c r="I155" s="181"/>
      <c r="J155" s="181"/>
      <c r="K155" s="181"/>
      <c r="L155" s="181"/>
      <c r="M155" s="181"/>
      <c r="N155" s="181"/>
      <c r="O155" s="181"/>
      <c r="P155" s="181"/>
      <c r="Q155" s="181"/>
      <c r="R155" s="181"/>
      <c r="S155" s="16"/>
      <c r="T155" s="79"/>
      <c r="U155" s="6"/>
      <c r="V155" s="6"/>
      <c r="W155" s="6"/>
      <c r="X155" s="6"/>
      <c r="Y155" s="6"/>
      <c r="Z155" s="6"/>
      <c r="AA155" s="31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 t="s">
        <v>73</v>
      </c>
      <c r="AU155" s="6" t="s">
        <v>31</v>
      </c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</row>
    <row r="156" spans="1:83" ht="15.75" customHeight="1">
      <c r="A156" s="6"/>
      <c r="B156" s="80"/>
      <c r="C156" s="6"/>
      <c r="D156" s="6"/>
      <c r="E156" s="81"/>
      <c r="F156" s="180" t="s">
        <v>97</v>
      </c>
      <c r="G156" s="181"/>
      <c r="H156" s="181"/>
      <c r="I156" s="181"/>
      <c r="J156" s="6"/>
      <c r="K156" s="81"/>
      <c r="L156" s="6"/>
      <c r="M156" s="6"/>
      <c r="N156" s="6"/>
      <c r="O156" s="6"/>
      <c r="P156" s="6"/>
      <c r="Q156" s="6"/>
      <c r="R156" s="6"/>
      <c r="S156" s="80"/>
      <c r="T156" s="82"/>
      <c r="U156" s="6"/>
      <c r="V156" s="6"/>
      <c r="W156" s="6"/>
      <c r="X156" s="6"/>
      <c r="Y156" s="6"/>
      <c r="Z156" s="6"/>
      <c r="AA156" s="83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81" t="s">
        <v>71</v>
      </c>
      <c r="AU156" s="81" t="s">
        <v>31</v>
      </c>
      <c r="AV156" s="81" t="s">
        <v>6</v>
      </c>
      <c r="AW156" s="81" t="s">
        <v>46</v>
      </c>
      <c r="AX156" s="81" t="s">
        <v>30</v>
      </c>
      <c r="AY156" s="81" t="s">
        <v>66</v>
      </c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</row>
    <row r="157" spans="1:83" ht="15.75" customHeight="1">
      <c r="A157" s="6"/>
      <c r="B157" s="84"/>
      <c r="C157" s="6"/>
      <c r="D157" s="6"/>
      <c r="E157" s="85"/>
      <c r="F157" s="182" t="s">
        <v>223</v>
      </c>
      <c r="G157" s="181"/>
      <c r="H157" s="181"/>
      <c r="I157" s="181"/>
      <c r="J157" s="6"/>
      <c r="K157" s="89">
        <v>6</v>
      </c>
      <c r="L157" s="6"/>
      <c r="M157" s="6"/>
      <c r="N157" s="6"/>
      <c r="O157" s="6"/>
      <c r="P157" s="6"/>
      <c r="Q157" s="6"/>
      <c r="R157" s="6"/>
      <c r="S157" s="84"/>
      <c r="T157" s="86"/>
      <c r="U157" s="6"/>
      <c r="V157" s="6"/>
      <c r="W157" s="6"/>
      <c r="X157" s="6"/>
      <c r="Y157" s="6"/>
      <c r="Z157" s="6"/>
      <c r="AA157" s="87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85" t="s">
        <v>71</v>
      </c>
      <c r="AU157" s="85" t="s">
        <v>31</v>
      </c>
      <c r="AV157" s="85" t="s">
        <v>31</v>
      </c>
      <c r="AW157" s="85" t="s">
        <v>46</v>
      </c>
      <c r="AX157" s="85" t="s">
        <v>30</v>
      </c>
      <c r="AY157" s="85" t="s">
        <v>66</v>
      </c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</row>
    <row r="158" spans="1:83" s="165" customFormat="1" ht="64.5" customHeight="1">
      <c r="A158" s="6"/>
      <c r="B158" s="84"/>
      <c r="C158" s="94">
        <v>21</v>
      </c>
      <c r="D158" s="94" t="s">
        <v>67</v>
      </c>
      <c r="E158" s="95" t="s">
        <v>96</v>
      </c>
      <c r="F158" s="251" t="s">
        <v>226</v>
      </c>
      <c r="G158" s="204"/>
      <c r="H158" s="204"/>
      <c r="I158" s="202"/>
      <c r="J158" s="114" t="s">
        <v>78</v>
      </c>
      <c r="K158" s="88">
        <v>2</v>
      </c>
      <c r="L158" s="201"/>
      <c r="M158" s="202"/>
      <c r="N158" s="203">
        <f>ROUND($L$158*$K$158,2)</f>
        <v>0</v>
      </c>
      <c r="O158" s="204"/>
      <c r="P158" s="204"/>
      <c r="Q158" s="202"/>
      <c r="R158" s="73"/>
      <c r="S158" s="124"/>
      <c r="T158" s="86"/>
      <c r="U158" s="6"/>
      <c r="V158" s="6"/>
      <c r="W158" s="6"/>
      <c r="X158" s="6"/>
      <c r="Y158" s="6"/>
      <c r="Z158" s="6"/>
      <c r="AA158" s="87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85"/>
      <c r="AU158" s="85"/>
      <c r="AV158" s="85"/>
      <c r="AW158" s="85"/>
      <c r="AX158" s="85"/>
      <c r="AY158" s="85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</row>
    <row r="159" spans="1:83" s="165" customFormat="1" ht="54.75" customHeight="1">
      <c r="A159" s="6"/>
      <c r="B159" s="84"/>
      <c r="C159" s="6"/>
      <c r="D159" s="6"/>
      <c r="E159" s="6"/>
      <c r="F159" s="200" t="s">
        <v>312</v>
      </c>
      <c r="G159" s="181"/>
      <c r="H159" s="181"/>
      <c r="I159" s="181"/>
      <c r="J159" s="181"/>
      <c r="K159" s="181"/>
      <c r="L159" s="181"/>
      <c r="M159" s="181"/>
      <c r="N159" s="181"/>
      <c r="O159" s="181"/>
      <c r="P159" s="181"/>
      <c r="Q159" s="181"/>
      <c r="R159" s="181"/>
      <c r="S159" s="124"/>
      <c r="T159" s="86"/>
      <c r="U159" s="6"/>
      <c r="V159" s="6"/>
      <c r="W159" s="6"/>
      <c r="X159" s="6"/>
      <c r="Y159" s="6"/>
      <c r="Z159" s="6"/>
      <c r="AA159" s="87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85"/>
      <c r="AU159" s="85"/>
      <c r="AV159" s="85"/>
      <c r="AW159" s="85"/>
      <c r="AX159" s="85"/>
      <c r="AY159" s="85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</row>
    <row r="160" spans="1:83" s="165" customFormat="1" ht="78" customHeight="1">
      <c r="A160" s="6"/>
      <c r="B160" s="84"/>
      <c r="C160" s="6"/>
      <c r="D160" s="6"/>
      <c r="E160" s="6"/>
      <c r="F160" s="250" t="s">
        <v>227</v>
      </c>
      <c r="G160" s="181"/>
      <c r="H160" s="181"/>
      <c r="I160" s="181"/>
      <c r="J160" s="181"/>
      <c r="K160" s="181"/>
      <c r="L160" s="181"/>
      <c r="M160" s="181"/>
      <c r="N160" s="181"/>
      <c r="O160" s="181"/>
      <c r="P160" s="181"/>
      <c r="Q160" s="181"/>
      <c r="R160" s="181"/>
      <c r="S160" s="124"/>
      <c r="T160" s="86"/>
      <c r="U160" s="6"/>
      <c r="V160" s="6"/>
      <c r="W160" s="6"/>
      <c r="X160" s="6"/>
      <c r="Y160" s="6"/>
      <c r="Z160" s="6"/>
      <c r="AA160" s="87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85"/>
      <c r="AU160" s="85"/>
      <c r="AV160" s="85"/>
      <c r="AW160" s="85"/>
      <c r="AX160" s="85"/>
      <c r="AY160" s="85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</row>
    <row r="161" spans="1:83" s="165" customFormat="1" ht="15.75" customHeight="1">
      <c r="A161" s="6"/>
      <c r="B161" s="84"/>
      <c r="C161" s="6"/>
      <c r="D161" s="6"/>
      <c r="E161" s="81"/>
      <c r="F161" s="180" t="s">
        <v>97</v>
      </c>
      <c r="G161" s="181"/>
      <c r="H161" s="181"/>
      <c r="I161" s="181"/>
      <c r="J161" s="6"/>
      <c r="K161" s="81"/>
      <c r="L161" s="6"/>
      <c r="M161" s="6"/>
      <c r="N161" s="6"/>
      <c r="O161" s="6"/>
      <c r="P161" s="6"/>
      <c r="Q161" s="6"/>
      <c r="R161" s="6"/>
      <c r="S161" s="124"/>
      <c r="T161" s="86"/>
      <c r="U161" s="6"/>
      <c r="V161" s="6"/>
      <c r="W161" s="6"/>
      <c r="X161" s="6"/>
      <c r="Y161" s="6"/>
      <c r="Z161" s="6"/>
      <c r="AA161" s="87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85"/>
      <c r="AU161" s="85"/>
      <c r="AV161" s="85"/>
      <c r="AW161" s="85"/>
      <c r="AX161" s="85"/>
      <c r="AY161" s="85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</row>
    <row r="162" spans="1:83" s="165" customFormat="1" ht="15.75" customHeight="1">
      <c r="A162" s="6"/>
      <c r="B162" s="84"/>
      <c r="C162" s="6"/>
      <c r="D162" s="6"/>
      <c r="E162" s="85"/>
      <c r="F162" s="182" t="s">
        <v>225</v>
      </c>
      <c r="G162" s="181"/>
      <c r="H162" s="181"/>
      <c r="I162" s="181"/>
      <c r="J162" s="6"/>
      <c r="K162" s="89">
        <v>2</v>
      </c>
      <c r="L162" s="6"/>
      <c r="M162" s="6"/>
      <c r="N162" s="6"/>
      <c r="O162" s="6"/>
      <c r="P162" s="6"/>
      <c r="Q162" s="6"/>
      <c r="R162" s="6"/>
      <c r="S162" s="124"/>
      <c r="T162" s="86"/>
      <c r="U162" s="6"/>
      <c r="V162" s="6"/>
      <c r="W162" s="6"/>
      <c r="X162" s="6"/>
      <c r="Y162" s="6"/>
      <c r="Z162" s="6"/>
      <c r="AA162" s="87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85"/>
      <c r="AU162" s="85"/>
      <c r="AV162" s="85"/>
      <c r="AW162" s="85"/>
      <c r="AX162" s="85"/>
      <c r="AY162" s="85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</row>
    <row r="163" spans="1:83" ht="39" customHeight="1">
      <c r="A163" s="6"/>
      <c r="B163" s="16"/>
      <c r="C163" s="94">
        <v>22</v>
      </c>
      <c r="D163" s="69" t="s">
        <v>67</v>
      </c>
      <c r="E163" s="130" t="s">
        <v>150</v>
      </c>
      <c r="F163" s="215" t="s">
        <v>98</v>
      </c>
      <c r="G163" s="204"/>
      <c r="H163" s="204"/>
      <c r="I163" s="202"/>
      <c r="J163" s="71" t="s">
        <v>75</v>
      </c>
      <c r="K163" s="88">
        <v>30</v>
      </c>
      <c r="L163" s="201"/>
      <c r="M163" s="202"/>
      <c r="N163" s="203">
        <f>ROUND($L$163*$K$163,2)</f>
        <v>0</v>
      </c>
      <c r="O163" s="204"/>
      <c r="P163" s="204"/>
      <c r="Q163" s="202"/>
      <c r="R163" s="73"/>
      <c r="S163" s="16"/>
      <c r="T163" s="74"/>
      <c r="U163" s="75" t="s">
        <v>18</v>
      </c>
      <c r="V163" s="6"/>
      <c r="W163" s="6"/>
      <c r="X163" s="76">
        <v>2.0000000000000001E-4</v>
      </c>
      <c r="Y163" s="76">
        <f>$X$163*$K$163</f>
        <v>6.0000000000000001E-3</v>
      </c>
      <c r="Z163" s="76">
        <v>0</v>
      </c>
      <c r="AA163" s="77">
        <f>$Z$163*$K$163</f>
        <v>0</v>
      </c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40" t="s">
        <v>69</v>
      </c>
      <c r="AS163" s="6"/>
      <c r="AT163" s="40" t="s">
        <v>67</v>
      </c>
      <c r="AU163" s="40" t="s">
        <v>31</v>
      </c>
      <c r="AV163" s="6"/>
      <c r="AW163" s="6"/>
      <c r="AX163" s="6"/>
      <c r="AY163" s="6" t="s">
        <v>66</v>
      </c>
      <c r="AZ163" s="6"/>
      <c r="BA163" s="6"/>
      <c r="BB163" s="6"/>
      <c r="BC163" s="6"/>
      <c r="BD163" s="6"/>
      <c r="BE163" s="78">
        <f>IF($U$163="základní",$N$163,0)</f>
        <v>0</v>
      </c>
      <c r="BF163" s="78">
        <f>IF($U$163="snížená",$N$163,0)</f>
        <v>0</v>
      </c>
      <c r="BG163" s="78">
        <f>IF($U$163="zákl. přenesená",$N$163,0)</f>
        <v>0</v>
      </c>
      <c r="BH163" s="78">
        <f>IF($U$163="sníž. přenesená",$N$163,0)</f>
        <v>0</v>
      </c>
      <c r="BI163" s="78">
        <f>IF($U$163="nulová",$N$163,0)</f>
        <v>0</v>
      </c>
      <c r="BJ163" s="40" t="s">
        <v>6</v>
      </c>
      <c r="BK163" s="78">
        <f>ROUND($L$163*$K$163,2)</f>
        <v>0</v>
      </c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</row>
    <row r="164" spans="1:83" ht="27" customHeight="1">
      <c r="A164" s="6"/>
      <c r="B164" s="16"/>
      <c r="C164" s="6"/>
      <c r="D164" s="6"/>
      <c r="E164" s="6"/>
      <c r="F164" s="200" t="s">
        <v>99</v>
      </c>
      <c r="G164" s="181"/>
      <c r="H164" s="181"/>
      <c r="I164" s="181"/>
      <c r="J164" s="181"/>
      <c r="K164" s="181"/>
      <c r="L164" s="181"/>
      <c r="M164" s="181"/>
      <c r="N164" s="181"/>
      <c r="O164" s="181"/>
      <c r="P164" s="181"/>
      <c r="Q164" s="181"/>
      <c r="R164" s="181"/>
      <c r="S164" s="16"/>
      <c r="T164" s="79"/>
      <c r="U164" s="6"/>
      <c r="V164" s="6"/>
      <c r="W164" s="6"/>
      <c r="X164" s="6"/>
      <c r="Y164" s="6"/>
      <c r="Z164" s="6"/>
      <c r="AA164" s="31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 t="s">
        <v>70</v>
      </c>
      <c r="AU164" s="6" t="s">
        <v>31</v>
      </c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</row>
    <row r="165" spans="1:83" ht="37.5" customHeight="1">
      <c r="A165" s="6"/>
      <c r="B165" s="16"/>
      <c r="C165" s="6"/>
      <c r="D165" s="6"/>
      <c r="E165" s="6"/>
      <c r="F165" s="250" t="s">
        <v>228</v>
      </c>
      <c r="G165" s="181"/>
      <c r="H165" s="181"/>
      <c r="I165" s="181"/>
      <c r="J165" s="181"/>
      <c r="K165" s="181"/>
      <c r="L165" s="181"/>
      <c r="M165" s="181"/>
      <c r="N165" s="181"/>
      <c r="O165" s="181"/>
      <c r="P165" s="181"/>
      <c r="Q165" s="181"/>
      <c r="R165" s="181"/>
      <c r="S165" s="16"/>
      <c r="T165" s="79"/>
      <c r="U165" s="6"/>
      <c r="V165" s="6"/>
      <c r="W165" s="6"/>
      <c r="X165" s="6"/>
      <c r="Y165" s="6"/>
      <c r="Z165" s="6"/>
      <c r="AA165" s="31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 t="s">
        <v>73</v>
      </c>
      <c r="AU165" s="6" t="s">
        <v>31</v>
      </c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</row>
    <row r="166" spans="1:83" ht="15.75" customHeight="1">
      <c r="A166" s="6"/>
      <c r="B166" s="80"/>
      <c r="C166" s="6"/>
      <c r="D166" s="6"/>
      <c r="E166" s="81"/>
      <c r="F166" s="180" t="s">
        <v>100</v>
      </c>
      <c r="G166" s="181"/>
      <c r="H166" s="181"/>
      <c r="I166" s="181"/>
      <c r="J166" s="6"/>
      <c r="K166" s="81"/>
      <c r="L166" s="6"/>
      <c r="M166" s="6"/>
      <c r="N166" s="6"/>
      <c r="O166" s="6"/>
      <c r="P166" s="6"/>
      <c r="Q166" s="6"/>
      <c r="R166" s="6"/>
      <c r="S166" s="80"/>
      <c r="T166" s="82"/>
      <c r="U166" s="6"/>
      <c r="V166" s="6"/>
      <c r="W166" s="6"/>
      <c r="X166" s="6"/>
      <c r="Y166" s="6"/>
      <c r="Z166" s="6"/>
      <c r="AA166" s="83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81" t="s">
        <v>71</v>
      </c>
      <c r="AU166" s="81" t="s">
        <v>31</v>
      </c>
      <c r="AV166" s="81" t="s">
        <v>6</v>
      </c>
      <c r="AW166" s="81" t="s">
        <v>46</v>
      </c>
      <c r="AX166" s="81" t="s">
        <v>30</v>
      </c>
      <c r="AY166" s="81" t="s">
        <v>66</v>
      </c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</row>
    <row r="167" spans="1:83" ht="15.75" customHeight="1">
      <c r="A167" s="6"/>
      <c r="B167" s="84"/>
      <c r="C167" s="6"/>
      <c r="D167" s="6"/>
      <c r="E167" s="85"/>
      <c r="F167" s="182" t="s">
        <v>149</v>
      </c>
      <c r="G167" s="181"/>
      <c r="H167" s="181"/>
      <c r="I167" s="181"/>
      <c r="J167" s="6"/>
      <c r="K167" s="89">
        <v>30</v>
      </c>
      <c r="L167" s="6"/>
      <c r="M167" s="6"/>
      <c r="N167" s="6"/>
      <c r="O167" s="6"/>
      <c r="P167" s="6"/>
      <c r="Q167" s="6"/>
      <c r="R167" s="6"/>
      <c r="S167" s="84"/>
      <c r="T167" s="86"/>
      <c r="U167" s="6"/>
      <c r="V167" s="6"/>
      <c r="W167" s="6"/>
      <c r="X167" s="6"/>
      <c r="Y167" s="6"/>
      <c r="Z167" s="6"/>
      <c r="AA167" s="87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85" t="s">
        <v>71</v>
      </c>
      <c r="AU167" s="85" t="s">
        <v>31</v>
      </c>
      <c r="AV167" s="85" t="s">
        <v>31</v>
      </c>
      <c r="AW167" s="85" t="s">
        <v>46</v>
      </c>
      <c r="AX167" s="85" t="s">
        <v>6</v>
      </c>
      <c r="AY167" s="85" t="s">
        <v>66</v>
      </c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</row>
    <row r="168" spans="1:83" ht="45" customHeight="1">
      <c r="A168" s="6"/>
      <c r="B168" s="16"/>
      <c r="C168" s="94">
        <v>23</v>
      </c>
      <c r="D168" s="69" t="s">
        <v>67</v>
      </c>
      <c r="E168" s="70" t="s">
        <v>101</v>
      </c>
      <c r="F168" s="215" t="s">
        <v>102</v>
      </c>
      <c r="G168" s="204"/>
      <c r="H168" s="204"/>
      <c r="I168" s="202"/>
      <c r="J168" s="71" t="s">
        <v>78</v>
      </c>
      <c r="K168" s="88">
        <v>1</v>
      </c>
      <c r="L168" s="201"/>
      <c r="M168" s="202"/>
      <c r="N168" s="203">
        <f>ROUND($L$168*$K$168,2)</f>
        <v>0</v>
      </c>
      <c r="O168" s="204"/>
      <c r="P168" s="204"/>
      <c r="Q168" s="202"/>
      <c r="R168" s="73"/>
      <c r="S168" s="16"/>
      <c r="T168" s="74"/>
      <c r="U168" s="75" t="s">
        <v>18</v>
      </c>
      <c r="V168" s="6"/>
      <c r="W168" s="6"/>
      <c r="X168" s="76">
        <v>1.6000000000000001E-3</v>
      </c>
      <c r="Y168" s="76">
        <f>$X$168*$K$168</f>
        <v>1.6000000000000001E-3</v>
      </c>
      <c r="Z168" s="76">
        <v>0</v>
      </c>
      <c r="AA168" s="77">
        <f>$Z$168*$K$168</f>
        <v>0</v>
      </c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40" t="s">
        <v>69</v>
      </c>
      <c r="AS168" s="6"/>
      <c r="AT168" s="40" t="s">
        <v>67</v>
      </c>
      <c r="AU168" s="40" t="s">
        <v>31</v>
      </c>
      <c r="AV168" s="6"/>
      <c r="AW168" s="6"/>
      <c r="AX168" s="6"/>
      <c r="AY168" s="6" t="s">
        <v>66</v>
      </c>
      <c r="AZ168" s="6"/>
      <c r="BA168" s="6"/>
      <c r="BB168" s="6"/>
      <c r="BC168" s="6"/>
      <c r="BD168" s="6"/>
      <c r="BE168" s="78">
        <f>IF($U$168="základní",$N$168,0)</f>
        <v>0</v>
      </c>
      <c r="BF168" s="78">
        <f>IF($U$168="snížená",$N$168,0)</f>
        <v>0</v>
      </c>
      <c r="BG168" s="78">
        <f>IF($U$168="zákl. přenesená",$N$168,0)</f>
        <v>0</v>
      </c>
      <c r="BH168" s="78">
        <f>IF($U$168="sníž. přenesená",$N$168,0)</f>
        <v>0</v>
      </c>
      <c r="BI168" s="78">
        <f>IF($U$168="nulová",$N$168,0)</f>
        <v>0</v>
      </c>
      <c r="BJ168" s="40" t="s">
        <v>6</v>
      </c>
      <c r="BK168" s="78">
        <f>ROUND($L$168*$K$168,2)</f>
        <v>0</v>
      </c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</row>
    <row r="169" spans="1:83" ht="24.75" customHeight="1">
      <c r="A169" s="6"/>
      <c r="B169" s="16"/>
      <c r="C169" s="6"/>
      <c r="D169" s="6"/>
      <c r="E169" s="6"/>
      <c r="F169" s="200" t="s">
        <v>103</v>
      </c>
      <c r="G169" s="181"/>
      <c r="H169" s="181"/>
      <c r="I169" s="181"/>
      <c r="J169" s="181"/>
      <c r="K169" s="181"/>
      <c r="L169" s="181"/>
      <c r="M169" s="181"/>
      <c r="N169" s="181"/>
      <c r="O169" s="181"/>
      <c r="P169" s="181"/>
      <c r="Q169" s="181"/>
      <c r="R169" s="181"/>
      <c r="S169" s="16"/>
      <c r="T169" s="79"/>
      <c r="U169" s="6"/>
      <c r="V169" s="6"/>
      <c r="W169" s="6"/>
      <c r="X169" s="6"/>
      <c r="Y169" s="6"/>
      <c r="Z169" s="6"/>
      <c r="AA169" s="31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 t="s">
        <v>70</v>
      </c>
      <c r="AU169" s="6" t="s">
        <v>31</v>
      </c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</row>
    <row r="170" spans="1:83" ht="40.5" customHeight="1">
      <c r="A170" s="6"/>
      <c r="B170" s="16"/>
      <c r="C170" s="6"/>
      <c r="D170" s="6"/>
      <c r="E170" s="6"/>
      <c r="F170" s="250" t="s">
        <v>229</v>
      </c>
      <c r="G170" s="181"/>
      <c r="H170" s="181"/>
      <c r="I170" s="181"/>
      <c r="J170" s="181"/>
      <c r="K170" s="181"/>
      <c r="L170" s="181"/>
      <c r="M170" s="181"/>
      <c r="N170" s="181"/>
      <c r="O170" s="181"/>
      <c r="P170" s="181"/>
      <c r="Q170" s="181"/>
      <c r="R170" s="181"/>
      <c r="S170" s="16"/>
      <c r="T170" s="79"/>
      <c r="U170" s="6"/>
      <c r="V170" s="6"/>
      <c r="W170" s="6"/>
      <c r="X170" s="6"/>
      <c r="Y170" s="6"/>
      <c r="Z170" s="6"/>
      <c r="AA170" s="31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 t="s">
        <v>73</v>
      </c>
      <c r="AU170" s="6" t="s">
        <v>31</v>
      </c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</row>
    <row r="171" spans="1:83" ht="19.5" customHeight="1">
      <c r="A171" s="6"/>
      <c r="B171" s="16"/>
      <c r="C171" s="6"/>
      <c r="D171" s="6"/>
      <c r="E171" s="85"/>
      <c r="F171" s="182" t="s">
        <v>230</v>
      </c>
      <c r="G171" s="181"/>
      <c r="H171" s="181"/>
      <c r="I171" s="181"/>
      <c r="J171" s="6"/>
      <c r="K171" s="89">
        <v>1</v>
      </c>
      <c r="L171" s="6"/>
      <c r="M171" s="6"/>
      <c r="N171" s="6"/>
      <c r="O171" s="6"/>
      <c r="P171" s="6"/>
      <c r="Q171" s="6"/>
      <c r="R171" s="6"/>
      <c r="S171" s="16"/>
      <c r="T171" s="79"/>
      <c r="U171" s="6"/>
      <c r="V171" s="6"/>
      <c r="W171" s="6"/>
      <c r="X171" s="6"/>
      <c r="Y171" s="6"/>
      <c r="Z171" s="6"/>
      <c r="AA171" s="31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</row>
    <row r="172" spans="1:83" ht="72.75" customHeight="1">
      <c r="A172" s="6"/>
      <c r="B172" s="16"/>
      <c r="C172" s="94">
        <v>24</v>
      </c>
      <c r="D172" s="69" t="s">
        <v>67</v>
      </c>
      <c r="E172" s="130" t="s">
        <v>104</v>
      </c>
      <c r="F172" s="215" t="s">
        <v>105</v>
      </c>
      <c r="G172" s="204"/>
      <c r="H172" s="204"/>
      <c r="I172" s="202"/>
      <c r="J172" s="71" t="s">
        <v>75</v>
      </c>
      <c r="K172" s="88">
        <v>185</v>
      </c>
      <c r="L172" s="201"/>
      <c r="M172" s="202"/>
      <c r="N172" s="203">
        <f>ROUND($L$172*$K$172,2)</f>
        <v>0</v>
      </c>
      <c r="O172" s="204"/>
      <c r="P172" s="204"/>
      <c r="Q172" s="202"/>
      <c r="R172" s="73"/>
      <c r="S172" s="16"/>
      <c r="T172" s="74"/>
      <c r="U172" s="75" t="s">
        <v>18</v>
      </c>
      <c r="V172" s="6"/>
      <c r="W172" s="6"/>
      <c r="X172" s="76">
        <v>0.15540000000000001</v>
      </c>
      <c r="Y172" s="76">
        <f>$X$172*$K$172</f>
        <v>28.749000000000002</v>
      </c>
      <c r="Z172" s="76">
        <v>0</v>
      </c>
      <c r="AA172" s="77">
        <f>$Z$172*$K$172</f>
        <v>0</v>
      </c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40" t="s">
        <v>69</v>
      </c>
      <c r="AS172" s="6"/>
      <c r="AT172" s="40" t="s">
        <v>67</v>
      </c>
      <c r="AU172" s="40" t="s">
        <v>31</v>
      </c>
      <c r="AV172" s="6"/>
      <c r="AW172" s="6"/>
      <c r="AX172" s="6"/>
      <c r="AY172" s="6" t="s">
        <v>66</v>
      </c>
      <c r="AZ172" s="6"/>
      <c r="BA172" s="6"/>
      <c r="BB172" s="6"/>
      <c r="BC172" s="6"/>
      <c r="BD172" s="6"/>
      <c r="BE172" s="78">
        <f>IF($U$172="základní",$N$172,0)</f>
        <v>0</v>
      </c>
      <c r="BF172" s="78">
        <f>IF($U$172="snížená",$N$172,0)</f>
        <v>0</v>
      </c>
      <c r="BG172" s="78">
        <f>IF($U$172="zákl. přenesená",$N$172,0)</f>
        <v>0</v>
      </c>
      <c r="BH172" s="78">
        <f>IF($U$172="sníž. přenesená",$N$172,0)</f>
        <v>0</v>
      </c>
      <c r="BI172" s="78">
        <f>IF($U$172="nulová",$N$172,0)</f>
        <v>0</v>
      </c>
      <c r="BJ172" s="40" t="s">
        <v>6</v>
      </c>
      <c r="BK172" s="78">
        <f>ROUND($L$172*$K$172,2)</f>
        <v>0</v>
      </c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</row>
    <row r="173" spans="1:83" ht="50.25" customHeight="1">
      <c r="A173" s="6"/>
      <c r="B173" s="16"/>
      <c r="C173" s="6"/>
      <c r="D173" s="6"/>
      <c r="E173" s="6"/>
      <c r="F173" s="200" t="s">
        <v>106</v>
      </c>
      <c r="G173" s="181"/>
      <c r="H173" s="181"/>
      <c r="I173" s="181"/>
      <c r="J173" s="181"/>
      <c r="K173" s="181"/>
      <c r="L173" s="181"/>
      <c r="M173" s="181"/>
      <c r="N173" s="181"/>
      <c r="O173" s="181"/>
      <c r="P173" s="181"/>
      <c r="Q173" s="181"/>
      <c r="R173" s="181"/>
      <c r="S173" s="16"/>
      <c r="T173" s="79"/>
      <c r="U173" s="6"/>
      <c r="V173" s="6"/>
      <c r="W173" s="6"/>
      <c r="X173" s="6"/>
      <c r="Y173" s="6"/>
      <c r="Z173" s="6"/>
      <c r="AA173" s="31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 t="s">
        <v>70</v>
      </c>
      <c r="AU173" s="6" t="s">
        <v>31</v>
      </c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</row>
    <row r="174" spans="1:83" ht="45.75" customHeight="1">
      <c r="A174" s="6"/>
      <c r="B174" s="16"/>
      <c r="C174" s="6"/>
      <c r="D174" s="6"/>
      <c r="E174" s="6"/>
      <c r="F174" s="250" t="s">
        <v>232</v>
      </c>
      <c r="G174" s="181"/>
      <c r="H174" s="181"/>
      <c r="I174" s="181"/>
      <c r="J174" s="181"/>
      <c r="K174" s="181"/>
      <c r="L174" s="181"/>
      <c r="M174" s="181"/>
      <c r="N174" s="181"/>
      <c r="O174" s="181"/>
      <c r="P174" s="181"/>
      <c r="Q174" s="181"/>
      <c r="R174" s="181"/>
      <c r="S174" s="16"/>
      <c r="T174" s="79"/>
      <c r="U174" s="6"/>
      <c r="V174" s="6"/>
      <c r="W174" s="6"/>
      <c r="X174" s="6"/>
      <c r="Y174" s="6"/>
      <c r="Z174" s="6"/>
      <c r="AA174" s="31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 t="s">
        <v>73</v>
      </c>
      <c r="AU174" s="6" t="s">
        <v>31</v>
      </c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</row>
    <row r="175" spans="1:83" ht="15.75" customHeight="1">
      <c r="A175" s="6"/>
      <c r="B175" s="80"/>
      <c r="C175" s="6"/>
      <c r="D175" s="6"/>
      <c r="E175" s="81"/>
      <c r="F175" s="180" t="s">
        <v>107</v>
      </c>
      <c r="G175" s="181"/>
      <c r="H175" s="181"/>
      <c r="I175" s="181"/>
      <c r="J175" s="6"/>
      <c r="K175" s="81"/>
      <c r="L175" s="6"/>
      <c r="M175" s="6"/>
      <c r="N175" s="6"/>
      <c r="O175" s="6"/>
      <c r="P175" s="6"/>
      <c r="Q175" s="6"/>
      <c r="R175" s="6"/>
      <c r="S175" s="80"/>
      <c r="T175" s="82"/>
      <c r="U175" s="6"/>
      <c r="V175" s="6"/>
      <c r="W175" s="6"/>
      <c r="X175" s="6"/>
      <c r="Y175" s="6"/>
      <c r="Z175" s="6"/>
      <c r="AA175" s="83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81" t="s">
        <v>71</v>
      </c>
      <c r="AU175" s="81" t="s">
        <v>31</v>
      </c>
      <c r="AV175" s="81" t="s">
        <v>6</v>
      </c>
      <c r="AW175" s="81" t="s">
        <v>46</v>
      </c>
      <c r="AX175" s="81" t="s">
        <v>30</v>
      </c>
      <c r="AY175" s="81" t="s">
        <v>66</v>
      </c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</row>
    <row r="176" spans="1:83" ht="15.75" customHeight="1">
      <c r="A176" s="6"/>
      <c r="B176" s="84"/>
      <c r="C176" s="6"/>
      <c r="D176" s="6"/>
      <c r="E176" s="85"/>
      <c r="F176" s="267" t="s">
        <v>231</v>
      </c>
      <c r="G176" s="181"/>
      <c r="H176" s="181"/>
      <c r="I176" s="181"/>
      <c r="J176" s="6"/>
      <c r="K176" s="89">
        <v>185</v>
      </c>
      <c r="L176" s="6"/>
      <c r="M176" s="6"/>
      <c r="N176" s="6"/>
      <c r="O176" s="6"/>
      <c r="P176" s="6"/>
      <c r="Q176" s="6"/>
      <c r="R176" s="6"/>
      <c r="S176" s="84"/>
      <c r="T176" s="86"/>
      <c r="U176" s="6"/>
      <c r="V176" s="6"/>
      <c r="W176" s="6"/>
      <c r="X176" s="6"/>
      <c r="Y176" s="6"/>
      <c r="Z176" s="6"/>
      <c r="AA176" s="87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85" t="s">
        <v>71</v>
      </c>
      <c r="AU176" s="85" t="s">
        <v>31</v>
      </c>
      <c r="AV176" s="85" t="s">
        <v>31</v>
      </c>
      <c r="AW176" s="85" t="s">
        <v>46</v>
      </c>
      <c r="AX176" s="85" t="s">
        <v>6</v>
      </c>
      <c r="AY176" s="85" t="s">
        <v>66</v>
      </c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</row>
    <row r="177" spans="1:83" ht="65.25" customHeight="1">
      <c r="A177" s="6"/>
      <c r="B177" s="84"/>
      <c r="C177" s="94">
        <v>25</v>
      </c>
      <c r="D177" s="94" t="s">
        <v>67</v>
      </c>
      <c r="E177" s="130" t="s">
        <v>109</v>
      </c>
      <c r="F177" s="251" t="s">
        <v>110</v>
      </c>
      <c r="G177" s="204"/>
      <c r="H177" s="204"/>
      <c r="I177" s="202"/>
      <c r="J177" s="114" t="s">
        <v>75</v>
      </c>
      <c r="K177" s="88">
        <v>22</v>
      </c>
      <c r="L177" s="201"/>
      <c r="M177" s="202"/>
      <c r="N177" s="203">
        <f>ROUND($L$177*$K$177,2)</f>
        <v>0</v>
      </c>
      <c r="O177" s="204"/>
      <c r="P177" s="204"/>
      <c r="Q177" s="202"/>
      <c r="R177" s="73"/>
      <c r="S177" s="84"/>
      <c r="T177" s="86"/>
      <c r="U177" s="6"/>
      <c r="V177" s="6"/>
      <c r="W177" s="6"/>
      <c r="X177" s="6"/>
      <c r="Y177" s="6"/>
      <c r="Z177" s="6"/>
      <c r="AA177" s="87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85"/>
      <c r="AU177" s="85"/>
      <c r="AV177" s="85"/>
      <c r="AW177" s="85"/>
      <c r="AX177" s="85"/>
      <c r="AY177" s="85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</row>
    <row r="178" spans="1:83" ht="66" customHeight="1">
      <c r="A178" s="6"/>
      <c r="B178" s="84"/>
      <c r="C178" s="6"/>
      <c r="D178" s="6"/>
      <c r="E178" s="6"/>
      <c r="F178" s="271" t="s">
        <v>111</v>
      </c>
      <c r="G178" s="181"/>
      <c r="H178" s="181"/>
      <c r="I178" s="181"/>
      <c r="J178" s="181"/>
      <c r="K178" s="181"/>
      <c r="L178" s="181"/>
      <c r="M178" s="181"/>
      <c r="N178" s="181"/>
      <c r="O178" s="181"/>
      <c r="P178" s="181"/>
      <c r="Q178" s="181"/>
      <c r="R178" s="181"/>
      <c r="S178" s="84"/>
      <c r="T178" s="86"/>
      <c r="U178" s="6"/>
      <c r="V178" s="6"/>
      <c r="W178" s="6"/>
      <c r="X178" s="6"/>
      <c r="Y178" s="6"/>
      <c r="Z178" s="6"/>
      <c r="AA178" s="87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85"/>
      <c r="AU178" s="85"/>
      <c r="AV178" s="85"/>
      <c r="AW178" s="85"/>
      <c r="AX178" s="85"/>
      <c r="AY178" s="85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</row>
    <row r="179" spans="1:83" ht="48.75" customHeight="1">
      <c r="A179" s="6"/>
      <c r="B179" s="84"/>
      <c r="C179" s="6"/>
      <c r="D179" s="6"/>
      <c r="E179" s="6"/>
      <c r="F179" s="272" t="s">
        <v>232</v>
      </c>
      <c r="G179" s="181"/>
      <c r="H179" s="181"/>
      <c r="I179" s="181"/>
      <c r="J179" s="181"/>
      <c r="K179" s="181"/>
      <c r="L179" s="181"/>
      <c r="M179" s="181"/>
      <c r="N179" s="181"/>
      <c r="O179" s="181"/>
      <c r="P179" s="181"/>
      <c r="Q179" s="181"/>
      <c r="R179" s="181"/>
      <c r="S179" s="84"/>
      <c r="T179" s="86"/>
      <c r="U179" s="6"/>
      <c r="V179" s="6"/>
      <c r="W179" s="6"/>
      <c r="X179" s="6"/>
      <c r="Y179" s="6"/>
      <c r="Z179" s="6"/>
      <c r="AA179" s="87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85"/>
      <c r="AU179" s="85"/>
      <c r="AV179" s="85"/>
      <c r="AW179" s="85"/>
      <c r="AX179" s="85"/>
      <c r="AY179" s="85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</row>
    <row r="180" spans="1:83" ht="15.75" customHeight="1">
      <c r="A180" s="6"/>
      <c r="B180" s="84"/>
      <c r="C180" s="6"/>
      <c r="D180" s="6"/>
      <c r="E180" s="81"/>
      <c r="F180" s="273" t="s">
        <v>112</v>
      </c>
      <c r="G180" s="181"/>
      <c r="H180" s="181"/>
      <c r="I180" s="181"/>
      <c r="J180" s="6"/>
      <c r="K180" s="81"/>
      <c r="L180" s="6"/>
      <c r="M180" s="6"/>
      <c r="N180" s="6"/>
      <c r="O180" s="6"/>
      <c r="P180" s="6"/>
      <c r="Q180" s="6"/>
      <c r="R180" s="6"/>
      <c r="S180" s="84"/>
      <c r="T180" s="86"/>
      <c r="U180" s="6"/>
      <c r="V180" s="6"/>
      <c r="W180" s="6"/>
      <c r="X180" s="6"/>
      <c r="Y180" s="6"/>
      <c r="Z180" s="6"/>
      <c r="AA180" s="87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85"/>
      <c r="AU180" s="85"/>
      <c r="AV180" s="85"/>
      <c r="AW180" s="85"/>
      <c r="AX180" s="85"/>
      <c r="AY180" s="85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</row>
    <row r="181" spans="1:83" ht="15.75" customHeight="1">
      <c r="A181" s="6"/>
      <c r="B181" s="84"/>
      <c r="C181" s="6"/>
      <c r="D181" s="6"/>
      <c r="E181" s="85"/>
      <c r="F181" s="267" t="s">
        <v>233</v>
      </c>
      <c r="G181" s="181"/>
      <c r="H181" s="181"/>
      <c r="I181" s="181"/>
      <c r="J181" s="6"/>
      <c r="K181" s="89">
        <v>22</v>
      </c>
      <c r="L181" s="6"/>
      <c r="M181" s="6"/>
      <c r="N181" s="6"/>
      <c r="O181" s="6"/>
      <c r="P181" s="6"/>
      <c r="Q181" s="6"/>
      <c r="R181" s="6"/>
      <c r="S181" s="84"/>
      <c r="T181" s="86"/>
      <c r="U181" s="6"/>
      <c r="V181" s="6"/>
      <c r="W181" s="6"/>
      <c r="X181" s="6"/>
      <c r="Y181" s="6"/>
      <c r="Z181" s="6"/>
      <c r="AA181" s="87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85"/>
      <c r="AU181" s="85"/>
      <c r="AV181" s="85"/>
      <c r="AW181" s="85"/>
      <c r="AX181" s="85"/>
      <c r="AY181" s="85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</row>
    <row r="182" spans="1:83" ht="71.25" customHeight="1">
      <c r="A182" s="6"/>
      <c r="B182" s="16"/>
      <c r="C182" s="94">
        <v>26</v>
      </c>
      <c r="D182" s="69" t="s">
        <v>67</v>
      </c>
      <c r="E182" s="130" t="s">
        <v>113</v>
      </c>
      <c r="F182" s="215" t="s">
        <v>234</v>
      </c>
      <c r="G182" s="204"/>
      <c r="H182" s="204"/>
      <c r="I182" s="202"/>
      <c r="J182" s="71" t="s">
        <v>75</v>
      </c>
      <c r="K182" s="88">
        <v>360</v>
      </c>
      <c r="L182" s="201"/>
      <c r="M182" s="202"/>
      <c r="N182" s="203">
        <f>ROUND($L$182*$K$182,2)</f>
        <v>0</v>
      </c>
      <c r="O182" s="204"/>
      <c r="P182" s="204"/>
      <c r="Q182" s="202"/>
      <c r="R182" s="73"/>
      <c r="S182" s="16"/>
      <c r="T182" s="74"/>
      <c r="U182" s="75" t="s">
        <v>18</v>
      </c>
      <c r="V182" s="6"/>
      <c r="W182" s="6"/>
      <c r="X182" s="76">
        <v>0.15540000000000001</v>
      </c>
      <c r="Y182" s="76">
        <f>$X$182*$K$182</f>
        <v>55.944000000000003</v>
      </c>
      <c r="Z182" s="76">
        <v>0</v>
      </c>
      <c r="AA182" s="77">
        <f>$Z$182*$K$182</f>
        <v>0</v>
      </c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40" t="s">
        <v>69</v>
      </c>
      <c r="AS182" s="6"/>
      <c r="AT182" s="40" t="s">
        <v>67</v>
      </c>
      <c r="AU182" s="40" t="s">
        <v>31</v>
      </c>
      <c r="AV182" s="6"/>
      <c r="AW182" s="6"/>
      <c r="AX182" s="6"/>
      <c r="AY182" s="6" t="s">
        <v>66</v>
      </c>
      <c r="AZ182" s="6"/>
      <c r="BA182" s="6"/>
      <c r="BB182" s="6"/>
      <c r="BC182" s="6"/>
      <c r="BD182" s="6"/>
      <c r="BE182" s="78">
        <f>IF($U$182="základní",$N$182,0)</f>
        <v>0</v>
      </c>
      <c r="BF182" s="78">
        <f>IF($U$182="snížená",$N$182,0)</f>
        <v>0</v>
      </c>
      <c r="BG182" s="78">
        <f>IF($U$182="zákl. přenesená",$N$182,0)</f>
        <v>0</v>
      </c>
      <c r="BH182" s="78">
        <f>IF($U$182="sníž. přenesená",$N$182,0)</f>
        <v>0</v>
      </c>
      <c r="BI182" s="78">
        <f>IF($U$182="nulová",$N$182,0)</f>
        <v>0</v>
      </c>
      <c r="BJ182" s="40" t="s">
        <v>6</v>
      </c>
      <c r="BK182" s="78">
        <f>ROUND($L$182*$K$182,2)</f>
        <v>0</v>
      </c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</row>
    <row r="183" spans="1:83" ht="50.25" customHeight="1">
      <c r="A183" s="6"/>
      <c r="B183" s="16"/>
      <c r="C183" s="6"/>
      <c r="D183" s="6"/>
      <c r="E183" s="6"/>
      <c r="F183" s="200" t="s">
        <v>236</v>
      </c>
      <c r="G183" s="181"/>
      <c r="H183" s="181"/>
      <c r="I183" s="181"/>
      <c r="J183" s="181"/>
      <c r="K183" s="181"/>
      <c r="L183" s="181"/>
      <c r="M183" s="181"/>
      <c r="N183" s="181"/>
      <c r="O183" s="181"/>
      <c r="P183" s="181"/>
      <c r="Q183" s="181"/>
      <c r="R183" s="181"/>
      <c r="S183" s="16"/>
      <c r="T183" s="79"/>
      <c r="U183" s="6"/>
      <c r="V183" s="6"/>
      <c r="W183" s="6"/>
      <c r="X183" s="6"/>
      <c r="Y183" s="6"/>
      <c r="Z183" s="6"/>
      <c r="AA183" s="31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 t="s">
        <v>70</v>
      </c>
      <c r="AU183" s="6" t="s">
        <v>31</v>
      </c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</row>
    <row r="184" spans="1:83" ht="43.5" customHeight="1">
      <c r="A184" s="6"/>
      <c r="B184" s="16"/>
      <c r="C184" s="6"/>
      <c r="D184" s="6"/>
      <c r="E184" s="6"/>
      <c r="F184" s="250" t="s">
        <v>232</v>
      </c>
      <c r="G184" s="181"/>
      <c r="H184" s="181"/>
      <c r="I184" s="181"/>
      <c r="J184" s="181"/>
      <c r="K184" s="181"/>
      <c r="L184" s="181"/>
      <c r="M184" s="181"/>
      <c r="N184" s="181"/>
      <c r="O184" s="181"/>
      <c r="P184" s="181"/>
      <c r="Q184" s="181"/>
      <c r="R184" s="181"/>
      <c r="S184" s="16"/>
      <c r="T184" s="79"/>
      <c r="U184" s="6"/>
      <c r="V184" s="6"/>
      <c r="W184" s="6"/>
      <c r="X184" s="6"/>
      <c r="Y184" s="6"/>
      <c r="Z184" s="6"/>
      <c r="AA184" s="31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 t="s">
        <v>73</v>
      </c>
      <c r="AU184" s="6" t="s">
        <v>31</v>
      </c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</row>
    <row r="185" spans="1:83" ht="15.75" customHeight="1">
      <c r="A185" s="6"/>
      <c r="B185" s="80"/>
      <c r="C185" s="6"/>
      <c r="D185" s="6"/>
      <c r="E185" s="81"/>
      <c r="F185" s="180" t="s">
        <v>108</v>
      </c>
      <c r="G185" s="181"/>
      <c r="H185" s="181"/>
      <c r="I185" s="181"/>
      <c r="J185" s="6"/>
      <c r="K185" s="81"/>
      <c r="L185" s="6"/>
      <c r="M185" s="6"/>
      <c r="N185" s="6"/>
      <c r="O185" s="6"/>
      <c r="P185" s="6"/>
      <c r="Q185" s="6"/>
      <c r="R185" s="6"/>
      <c r="S185" s="80"/>
      <c r="T185" s="82"/>
      <c r="U185" s="6"/>
      <c r="V185" s="6"/>
      <c r="W185" s="6"/>
      <c r="X185" s="6"/>
      <c r="Y185" s="6"/>
      <c r="Z185" s="6"/>
      <c r="AA185" s="83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81" t="s">
        <v>71</v>
      </c>
      <c r="AU185" s="81" t="s">
        <v>31</v>
      </c>
      <c r="AV185" s="81" t="s">
        <v>6</v>
      </c>
      <c r="AW185" s="81" t="s">
        <v>46</v>
      </c>
      <c r="AX185" s="81" t="s">
        <v>30</v>
      </c>
      <c r="AY185" s="81" t="s">
        <v>66</v>
      </c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</row>
    <row r="186" spans="1:83" ht="15.75" customHeight="1">
      <c r="A186" s="6"/>
      <c r="B186" s="84"/>
      <c r="C186" s="6"/>
      <c r="D186" s="6"/>
      <c r="E186" s="85"/>
      <c r="F186" s="267" t="s">
        <v>235</v>
      </c>
      <c r="G186" s="181"/>
      <c r="H186" s="181"/>
      <c r="I186" s="181"/>
      <c r="J186" s="6"/>
      <c r="K186" s="89">
        <v>360</v>
      </c>
      <c r="L186" s="6"/>
      <c r="M186" s="6"/>
      <c r="N186" s="6"/>
      <c r="O186" s="6"/>
      <c r="P186" s="6"/>
      <c r="Q186" s="6"/>
      <c r="R186" s="6"/>
      <c r="S186" s="84"/>
      <c r="T186" s="86"/>
      <c r="U186" s="6"/>
      <c r="V186" s="6"/>
      <c r="W186" s="6"/>
      <c r="X186" s="6"/>
      <c r="Y186" s="6"/>
      <c r="Z186" s="6"/>
      <c r="AA186" s="87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85" t="s">
        <v>71</v>
      </c>
      <c r="AU186" s="85" t="s">
        <v>31</v>
      </c>
      <c r="AV186" s="85" t="s">
        <v>31</v>
      </c>
      <c r="AW186" s="85" t="s">
        <v>46</v>
      </c>
      <c r="AX186" s="85" t="s">
        <v>6</v>
      </c>
      <c r="AY186" s="85" t="s">
        <v>66</v>
      </c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</row>
    <row r="187" spans="1:83" ht="67.5" customHeight="1">
      <c r="A187" s="6"/>
      <c r="B187" s="84"/>
      <c r="C187" s="132">
        <v>27</v>
      </c>
      <c r="D187" s="132" t="s">
        <v>67</v>
      </c>
      <c r="E187" s="133" t="s">
        <v>155</v>
      </c>
      <c r="F187" s="198" t="s">
        <v>237</v>
      </c>
      <c r="G187" s="199"/>
      <c r="H187" s="199"/>
      <c r="I187" s="199"/>
      <c r="J187" s="134" t="s">
        <v>116</v>
      </c>
      <c r="K187" s="135">
        <v>40</v>
      </c>
      <c r="L187" s="274"/>
      <c r="M187" s="275"/>
      <c r="N187" s="283">
        <f>ROUND($L$187*$K$187,2)</f>
        <v>0</v>
      </c>
      <c r="O187" s="284"/>
      <c r="P187" s="284"/>
      <c r="Q187" s="285"/>
      <c r="R187" s="140"/>
      <c r="S187" s="124"/>
      <c r="T187" s="86"/>
      <c r="U187" s="6"/>
      <c r="V187" s="6"/>
      <c r="W187" s="6"/>
      <c r="X187" s="6"/>
      <c r="Y187" s="6"/>
      <c r="Z187" s="6"/>
      <c r="AA187" s="87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85"/>
      <c r="AU187" s="85"/>
      <c r="AV187" s="85"/>
      <c r="AW187" s="85"/>
      <c r="AX187" s="85"/>
      <c r="AY187" s="85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</row>
    <row r="188" spans="1:83" ht="92.25" customHeight="1">
      <c r="A188" s="6"/>
      <c r="B188" s="84"/>
      <c r="C188" s="136"/>
      <c r="D188" s="136"/>
      <c r="E188" s="136"/>
      <c r="F188" s="191" t="s">
        <v>239</v>
      </c>
      <c r="G188" s="192"/>
      <c r="H188" s="192"/>
      <c r="I188" s="192"/>
      <c r="J188" s="136"/>
      <c r="K188" s="136"/>
      <c r="L188" s="136"/>
      <c r="M188" s="136"/>
      <c r="N188" s="136"/>
      <c r="O188" s="136"/>
      <c r="P188" s="136"/>
      <c r="Q188" s="136"/>
      <c r="R188" s="6"/>
      <c r="S188" s="124"/>
      <c r="T188" s="86"/>
      <c r="U188" s="6"/>
      <c r="V188" s="6"/>
      <c r="W188" s="6"/>
      <c r="X188" s="6"/>
      <c r="Y188" s="6"/>
      <c r="Z188" s="6"/>
      <c r="AA188" s="87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85"/>
      <c r="AU188" s="85"/>
      <c r="AV188" s="85"/>
      <c r="AW188" s="85"/>
      <c r="AX188" s="85"/>
      <c r="AY188" s="85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</row>
    <row r="189" spans="1:83" ht="15.75" customHeight="1">
      <c r="A189" s="6"/>
      <c r="B189" s="84"/>
      <c r="C189" s="136"/>
      <c r="D189" s="136"/>
      <c r="E189" s="137"/>
      <c r="F189" s="193" t="s">
        <v>156</v>
      </c>
      <c r="G189" s="194"/>
      <c r="H189" s="194"/>
      <c r="I189" s="194"/>
      <c r="J189" s="136"/>
      <c r="K189" s="137"/>
      <c r="L189" s="136"/>
      <c r="M189" s="136"/>
      <c r="N189" s="136"/>
      <c r="O189" s="136"/>
      <c r="P189" s="136"/>
      <c r="Q189" s="136"/>
      <c r="R189" s="6"/>
      <c r="S189" s="124"/>
      <c r="T189" s="86"/>
      <c r="U189" s="6"/>
      <c r="V189" s="6"/>
      <c r="W189" s="6"/>
      <c r="X189" s="6"/>
      <c r="Y189" s="6"/>
      <c r="Z189" s="6"/>
      <c r="AA189" s="87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85"/>
      <c r="AU189" s="85"/>
      <c r="AV189" s="85"/>
      <c r="AW189" s="85"/>
      <c r="AX189" s="85"/>
      <c r="AY189" s="85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</row>
    <row r="190" spans="1:83" ht="15.75" customHeight="1">
      <c r="A190" s="6"/>
      <c r="B190" s="84"/>
      <c r="C190" s="136"/>
      <c r="D190" s="136"/>
      <c r="E190" s="138"/>
      <c r="F190" s="195" t="s">
        <v>238</v>
      </c>
      <c r="G190" s="196"/>
      <c r="H190" s="196"/>
      <c r="I190" s="196"/>
      <c r="J190" s="136"/>
      <c r="K190" s="139">
        <v>40</v>
      </c>
      <c r="L190" s="136"/>
      <c r="M190" s="136"/>
      <c r="N190" s="136"/>
      <c r="O190" s="136"/>
      <c r="P190" s="136"/>
      <c r="Q190" s="136"/>
      <c r="R190" s="6"/>
      <c r="S190" s="124"/>
      <c r="T190" s="86"/>
      <c r="U190" s="6"/>
      <c r="V190" s="6"/>
      <c r="W190" s="6"/>
      <c r="X190" s="6"/>
      <c r="Y190" s="6"/>
      <c r="Z190" s="6"/>
      <c r="AA190" s="87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85"/>
      <c r="AU190" s="85"/>
      <c r="AV190" s="85"/>
      <c r="AW190" s="85"/>
      <c r="AX190" s="85"/>
      <c r="AY190" s="85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</row>
    <row r="191" spans="1:83" ht="21.75" customHeight="1">
      <c r="A191" s="6"/>
      <c r="B191" s="84"/>
      <c r="C191" s="125">
        <v>28</v>
      </c>
      <c r="D191" s="125" t="s">
        <v>67</v>
      </c>
      <c r="E191" s="131" t="s">
        <v>154</v>
      </c>
      <c r="F191" s="265" t="s">
        <v>151</v>
      </c>
      <c r="G191" s="266"/>
      <c r="H191" s="266"/>
      <c r="I191" s="266"/>
      <c r="J191" s="126" t="s">
        <v>75</v>
      </c>
      <c r="K191" s="127">
        <v>200</v>
      </c>
      <c r="L191" s="242"/>
      <c r="M191" s="241"/>
      <c r="N191" s="264">
        <f>ROUND($L$191*$K$191,2)</f>
        <v>0</v>
      </c>
      <c r="O191" s="241"/>
      <c r="P191" s="241"/>
      <c r="Q191" s="241"/>
      <c r="R191" s="128"/>
      <c r="S191" s="124"/>
      <c r="T191" s="86"/>
      <c r="U191" s="6"/>
      <c r="V191" s="6"/>
      <c r="W191" s="6"/>
      <c r="X191" s="6"/>
      <c r="Y191" s="6"/>
      <c r="Z191" s="6"/>
      <c r="AA191" s="87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85"/>
      <c r="AU191" s="85"/>
      <c r="AV191" s="85"/>
      <c r="AW191" s="85"/>
      <c r="AX191" s="85"/>
      <c r="AY191" s="85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</row>
    <row r="192" spans="1:83" ht="23.25" customHeight="1">
      <c r="A192" s="6"/>
      <c r="B192" s="84"/>
      <c r="C192" s="6"/>
      <c r="D192" s="6"/>
      <c r="E192" s="85"/>
      <c r="F192" s="281" t="s">
        <v>152</v>
      </c>
      <c r="G192" s="282"/>
      <c r="H192" s="282"/>
      <c r="I192" s="282"/>
      <c r="J192" s="6"/>
      <c r="K192" s="89"/>
      <c r="L192" s="6"/>
      <c r="M192" s="6"/>
      <c r="N192" s="6"/>
      <c r="O192" s="6"/>
      <c r="P192" s="6"/>
      <c r="Q192" s="6"/>
      <c r="R192" s="6"/>
      <c r="S192" s="84"/>
      <c r="T192" s="86"/>
      <c r="U192" s="6"/>
      <c r="V192" s="6"/>
      <c r="W192" s="6"/>
      <c r="X192" s="6"/>
      <c r="Y192" s="6"/>
      <c r="Z192" s="6"/>
      <c r="AA192" s="87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85"/>
      <c r="AU192" s="85"/>
      <c r="AV192" s="85"/>
      <c r="AW192" s="85"/>
      <c r="AX192" s="85"/>
      <c r="AY192" s="85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</row>
    <row r="193" spans="1:83" ht="18.75" customHeight="1">
      <c r="A193" s="6"/>
      <c r="B193" s="84"/>
      <c r="C193" s="6"/>
      <c r="D193" s="6"/>
      <c r="E193" s="85"/>
      <c r="F193" s="129" t="s">
        <v>153</v>
      </c>
      <c r="J193" s="6"/>
      <c r="K193" s="89"/>
      <c r="L193" s="6"/>
      <c r="M193" s="6"/>
      <c r="N193" s="6"/>
      <c r="O193" s="6"/>
      <c r="P193" s="6"/>
      <c r="Q193" s="6"/>
      <c r="R193" s="6"/>
      <c r="S193" s="84"/>
      <c r="T193" s="86"/>
      <c r="U193" s="6"/>
      <c r="V193" s="6"/>
      <c r="W193" s="6"/>
      <c r="X193" s="6"/>
      <c r="Y193" s="6"/>
      <c r="Z193" s="6"/>
      <c r="AA193" s="87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85"/>
      <c r="AU193" s="85"/>
      <c r="AV193" s="85"/>
      <c r="AW193" s="85"/>
      <c r="AX193" s="85"/>
      <c r="AY193" s="85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</row>
    <row r="194" spans="1:83" ht="15.75" customHeight="1">
      <c r="A194" s="6"/>
      <c r="B194" s="84"/>
      <c r="C194" s="6"/>
      <c r="D194" s="6"/>
      <c r="E194" s="85"/>
      <c r="F194" s="129" t="s">
        <v>240</v>
      </c>
      <c r="J194" s="6"/>
      <c r="K194" s="89">
        <v>200</v>
      </c>
      <c r="L194" s="6"/>
      <c r="M194" s="6"/>
      <c r="N194" s="6"/>
      <c r="O194" s="6"/>
      <c r="P194" s="6"/>
      <c r="Q194" s="6"/>
      <c r="R194" s="6"/>
      <c r="S194" s="84"/>
      <c r="T194" s="86"/>
      <c r="U194" s="6"/>
      <c r="V194" s="6"/>
      <c r="W194" s="6"/>
      <c r="X194" s="6"/>
      <c r="Y194" s="6"/>
      <c r="Z194" s="6"/>
      <c r="AA194" s="87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85"/>
      <c r="AU194" s="85"/>
      <c r="AV194" s="85"/>
      <c r="AW194" s="85"/>
      <c r="AX194" s="85"/>
      <c r="AY194" s="85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</row>
    <row r="195" spans="1:83" ht="63" customHeight="1">
      <c r="A195" s="6"/>
      <c r="B195" s="16"/>
      <c r="C195" s="94">
        <v>29</v>
      </c>
      <c r="D195" s="69" t="s">
        <v>67</v>
      </c>
      <c r="E195" s="70" t="s">
        <v>114</v>
      </c>
      <c r="F195" s="215" t="s">
        <v>115</v>
      </c>
      <c r="G195" s="204"/>
      <c r="H195" s="204"/>
      <c r="I195" s="202"/>
      <c r="J195" s="71" t="s">
        <v>75</v>
      </c>
      <c r="K195" s="88">
        <v>210</v>
      </c>
      <c r="L195" s="201"/>
      <c r="M195" s="202"/>
      <c r="N195" s="203">
        <f>ROUND($L$195*$K$195,2)</f>
        <v>0</v>
      </c>
      <c r="O195" s="204"/>
      <c r="P195" s="204"/>
      <c r="Q195" s="202"/>
      <c r="R195" s="73"/>
      <c r="S195" s="16"/>
      <c r="T195" s="74"/>
      <c r="U195" s="75" t="s">
        <v>18</v>
      </c>
      <c r="V195" s="6"/>
      <c r="W195" s="6"/>
      <c r="X195" s="76">
        <v>6.0000000000000002E-5</v>
      </c>
      <c r="Y195" s="76">
        <f>$X$195*$K$195</f>
        <v>1.26E-2</v>
      </c>
      <c r="Z195" s="76">
        <v>0</v>
      </c>
      <c r="AA195" s="77">
        <f>$Z$195*$K$195</f>
        <v>0</v>
      </c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40" t="s">
        <v>69</v>
      </c>
      <c r="AS195" s="6"/>
      <c r="AT195" s="40" t="s">
        <v>67</v>
      </c>
      <c r="AU195" s="40" t="s">
        <v>31</v>
      </c>
      <c r="AV195" s="6"/>
      <c r="AW195" s="6"/>
      <c r="AX195" s="6"/>
      <c r="AY195" s="6" t="s">
        <v>66</v>
      </c>
      <c r="AZ195" s="6"/>
      <c r="BA195" s="6"/>
      <c r="BB195" s="6"/>
      <c r="BC195" s="6"/>
      <c r="BD195" s="6"/>
      <c r="BE195" s="78">
        <f>IF($U$195="základní",$N$195,0)</f>
        <v>0</v>
      </c>
      <c r="BF195" s="78">
        <f>IF($U$195="snížená",$N$195,0)</f>
        <v>0</v>
      </c>
      <c r="BG195" s="78">
        <f>IF($U$195="zákl. přenesená",$N$195,0)</f>
        <v>0</v>
      </c>
      <c r="BH195" s="78">
        <f>IF($U$195="sníž. přenesená",$N$195,0)</f>
        <v>0</v>
      </c>
      <c r="BI195" s="78">
        <f>IF($U$195="nulová",$N$195,0)</f>
        <v>0</v>
      </c>
      <c r="BJ195" s="40" t="s">
        <v>6</v>
      </c>
      <c r="BK195" s="78">
        <f>ROUND($L$195*$K$195,2)</f>
        <v>0</v>
      </c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</row>
    <row r="196" spans="1:83" ht="25.5" customHeight="1">
      <c r="A196" s="6"/>
      <c r="B196" s="16"/>
      <c r="C196" s="6"/>
      <c r="D196" s="6"/>
      <c r="E196" s="6"/>
      <c r="F196" s="218" t="s">
        <v>115</v>
      </c>
      <c r="G196" s="181"/>
      <c r="H196" s="181"/>
      <c r="I196" s="181"/>
      <c r="J196" s="181"/>
      <c r="K196" s="181"/>
      <c r="L196" s="181"/>
      <c r="M196" s="181"/>
      <c r="N196" s="181"/>
      <c r="O196" s="181"/>
      <c r="P196" s="181"/>
      <c r="Q196" s="181"/>
      <c r="R196" s="181"/>
      <c r="S196" s="16"/>
      <c r="T196" s="79"/>
      <c r="U196" s="6"/>
      <c r="V196" s="6"/>
      <c r="W196" s="6"/>
      <c r="X196" s="6"/>
      <c r="Y196" s="6"/>
      <c r="Z196" s="6"/>
      <c r="AA196" s="31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 t="s">
        <v>70</v>
      </c>
      <c r="AU196" s="6" t="s">
        <v>31</v>
      </c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</row>
    <row r="197" spans="1:83" ht="15.75" customHeight="1">
      <c r="A197" s="6"/>
      <c r="B197" s="84"/>
      <c r="C197" s="6"/>
      <c r="D197" s="6"/>
      <c r="E197" s="85"/>
      <c r="F197" s="267" t="s">
        <v>241</v>
      </c>
      <c r="G197" s="181"/>
      <c r="H197" s="181"/>
      <c r="I197" s="181"/>
      <c r="J197" s="6"/>
      <c r="K197" s="89">
        <v>210</v>
      </c>
      <c r="L197" s="6"/>
      <c r="M197" s="6"/>
      <c r="N197" s="6"/>
      <c r="O197" s="6"/>
      <c r="P197" s="6"/>
      <c r="Q197" s="6"/>
      <c r="R197" s="6"/>
      <c r="S197" s="84"/>
      <c r="T197" s="86"/>
      <c r="U197" s="6"/>
      <c r="V197" s="6"/>
      <c r="W197" s="6"/>
      <c r="X197" s="6"/>
      <c r="Y197" s="6"/>
      <c r="Z197" s="6"/>
      <c r="AA197" s="87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85" t="s">
        <v>71</v>
      </c>
      <c r="AU197" s="85" t="s">
        <v>31</v>
      </c>
      <c r="AV197" s="85" t="s">
        <v>31</v>
      </c>
      <c r="AW197" s="85" t="s">
        <v>46</v>
      </c>
      <c r="AX197" s="85" t="s">
        <v>6</v>
      </c>
      <c r="AY197" s="85" t="s">
        <v>66</v>
      </c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</row>
    <row r="198" spans="1:83" ht="18" customHeight="1">
      <c r="A198" s="6"/>
      <c r="B198" s="16"/>
      <c r="C198" s="60"/>
      <c r="D198" s="148" t="s">
        <v>242</v>
      </c>
      <c r="E198" s="60"/>
      <c r="F198" s="60"/>
      <c r="G198" s="60"/>
      <c r="H198" s="60"/>
      <c r="I198" s="60"/>
      <c r="J198" s="60"/>
      <c r="K198" s="60"/>
      <c r="L198" s="60"/>
      <c r="M198" s="60"/>
      <c r="N198" s="217">
        <f>SUM(N199,N203,N207,N212,N217,N220,N221,N226,N227,N230)</f>
        <v>0</v>
      </c>
      <c r="O198" s="181"/>
      <c r="P198" s="181"/>
      <c r="Q198" s="181"/>
      <c r="R198" s="60"/>
      <c r="S198" s="16"/>
      <c r="T198" s="79"/>
      <c r="U198" s="6"/>
      <c r="V198" s="6"/>
      <c r="W198" s="6"/>
      <c r="X198" s="6"/>
      <c r="Y198" s="6"/>
      <c r="Z198" s="6"/>
      <c r="AA198" s="31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</row>
    <row r="199" spans="1:83" ht="30" customHeight="1">
      <c r="A199" s="6"/>
      <c r="B199" s="16"/>
      <c r="C199" s="132">
        <v>30</v>
      </c>
      <c r="D199" s="132" t="s">
        <v>67</v>
      </c>
      <c r="E199" s="133" t="s">
        <v>167</v>
      </c>
      <c r="F199" s="198" t="s">
        <v>168</v>
      </c>
      <c r="G199" s="199"/>
      <c r="H199" s="199"/>
      <c r="I199" s="199"/>
      <c r="J199" s="134" t="s">
        <v>72</v>
      </c>
      <c r="K199" s="135">
        <v>0.85</v>
      </c>
      <c r="L199" s="261"/>
      <c r="M199" s="262"/>
      <c r="N199" s="268">
        <f>ROUND($L$199*$K$199,2)</f>
        <v>0</v>
      </c>
      <c r="O199" s="199"/>
      <c r="P199" s="199"/>
      <c r="Q199" s="269"/>
      <c r="R199" s="149"/>
      <c r="S199" s="116"/>
      <c r="T199" s="79"/>
      <c r="U199" s="6"/>
      <c r="V199" s="6"/>
      <c r="W199" s="6"/>
      <c r="X199" s="6"/>
      <c r="Y199" s="6"/>
      <c r="Z199" s="6"/>
      <c r="AA199" s="31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</row>
    <row r="200" spans="1:83" ht="45" customHeight="1">
      <c r="A200" s="6"/>
      <c r="B200" s="16"/>
      <c r="C200" s="136"/>
      <c r="D200" s="136"/>
      <c r="E200" s="136"/>
      <c r="F200" s="191" t="s">
        <v>267</v>
      </c>
      <c r="G200" s="192"/>
      <c r="H200" s="192"/>
      <c r="I200" s="192"/>
      <c r="J200" s="136"/>
      <c r="K200" s="136"/>
      <c r="L200" s="136"/>
      <c r="M200" s="136"/>
      <c r="N200" s="136"/>
      <c r="O200" s="136"/>
      <c r="P200" s="136"/>
      <c r="Q200" s="136"/>
      <c r="R200" s="60"/>
      <c r="S200" s="116"/>
      <c r="T200" s="79"/>
      <c r="U200" s="6"/>
      <c r="V200" s="6"/>
      <c r="W200" s="6"/>
      <c r="X200" s="6"/>
      <c r="Y200" s="6"/>
      <c r="Z200" s="6"/>
      <c r="AA200" s="31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</row>
    <row r="201" spans="1:83" ht="21" customHeight="1">
      <c r="A201" s="6"/>
      <c r="B201" s="16"/>
      <c r="C201" s="136"/>
      <c r="D201" s="136"/>
      <c r="E201" s="137"/>
      <c r="F201" s="193" t="s">
        <v>266</v>
      </c>
      <c r="G201" s="194"/>
      <c r="H201" s="194"/>
      <c r="I201" s="194"/>
      <c r="J201" s="136"/>
      <c r="K201" s="137"/>
      <c r="L201" s="136"/>
      <c r="M201" s="136"/>
      <c r="N201" s="136"/>
      <c r="O201" s="136"/>
      <c r="P201" s="136"/>
      <c r="Q201" s="136"/>
      <c r="R201" s="60"/>
      <c r="S201" s="116"/>
      <c r="T201" s="79"/>
      <c r="U201" s="6"/>
      <c r="V201" s="6"/>
      <c r="W201" s="6"/>
      <c r="X201" s="6"/>
      <c r="Y201" s="6"/>
      <c r="Z201" s="6"/>
      <c r="AA201" s="31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</row>
    <row r="202" spans="1:83" ht="18" customHeight="1">
      <c r="A202" s="6"/>
      <c r="B202" s="16"/>
      <c r="C202" s="136"/>
      <c r="D202" s="136"/>
      <c r="E202" s="138"/>
      <c r="F202" s="195" t="s">
        <v>291</v>
      </c>
      <c r="G202" s="196"/>
      <c r="H202" s="196"/>
      <c r="I202" s="196"/>
      <c r="J202" s="136"/>
      <c r="K202" s="139">
        <v>0.85</v>
      </c>
      <c r="L202" s="136"/>
      <c r="M202" s="136"/>
      <c r="N202" s="136"/>
      <c r="O202" s="136"/>
      <c r="P202" s="136"/>
      <c r="Q202" s="136"/>
      <c r="R202" s="60"/>
      <c r="S202" s="116"/>
      <c r="T202" s="79"/>
      <c r="U202" s="6"/>
      <c r="V202" s="6"/>
      <c r="W202" s="6"/>
      <c r="X202" s="6"/>
      <c r="Y202" s="6"/>
      <c r="Z202" s="6"/>
      <c r="AA202" s="31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</row>
    <row r="203" spans="1:83" ht="30" customHeight="1">
      <c r="A203" s="6"/>
      <c r="B203" s="16"/>
      <c r="C203" s="132">
        <v>31</v>
      </c>
      <c r="D203" s="132" t="s">
        <v>67</v>
      </c>
      <c r="E203" s="133" t="s">
        <v>165</v>
      </c>
      <c r="F203" s="198" t="s">
        <v>268</v>
      </c>
      <c r="G203" s="199"/>
      <c r="H203" s="199"/>
      <c r="I203" s="199"/>
      <c r="J203" s="134" t="s">
        <v>72</v>
      </c>
      <c r="K203" s="135">
        <v>7.41</v>
      </c>
      <c r="L203" s="261"/>
      <c r="M203" s="262"/>
      <c r="N203" s="268">
        <f>ROUND($L$203*$K$203,2)</f>
        <v>0</v>
      </c>
      <c r="O203" s="199"/>
      <c r="P203" s="199"/>
      <c r="Q203" s="269"/>
      <c r="R203" s="149"/>
      <c r="S203" s="116"/>
      <c r="T203" s="79"/>
      <c r="U203" s="6"/>
      <c r="V203" s="6"/>
      <c r="W203" s="6"/>
      <c r="X203" s="6"/>
      <c r="Y203" s="6"/>
      <c r="Z203" s="6"/>
      <c r="AA203" s="31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</row>
    <row r="204" spans="1:83" ht="96.75" customHeight="1">
      <c r="A204" s="6"/>
      <c r="B204" s="16"/>
      <c r="C204" s="136"/>
      <c r="D204" s="136"/>
      <c r="E204" s="136"/>
      <c r="F204" s="191" t="s">
        <v>269</v>
      </c>
      <c r="G204" s="192"/>
      <c r="H204" s="192"/>
      <c r="I204" s="192"/>
      <c r="J204" s="136"/>
      <c r="K204" s="136"/>
      <c r="L204" s="136"/>
      <c r="M204" s="136"/>
      <c r="N204" s="136"/>
      <c r="O204" s="136"/>
      <c r="P204" s="136"/>
      <c r="Q204" s="136"/>
      <c r="R204" s="60"/>
      <c r="S204" s="16"/>
      <c r="T204" s="79"/>
      <c r="U204" s="6"/>
      <c r="V204" s="6"/>
      <c r="W204" s="6"/>
      <c r="X204" s="6"/>
      <c r="Y204" s="6"/>
      <c r="Z204" s="6"/>
      <c r="AA204" s="31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</row>
    <row r="205" spans="1:83" ht="15.75" customHeight="1">
      <c r="A205" s="6"/>
      <c r="B205" s="16"/>
      <c r="C205" s="136"/>
      <c r="D205" s="136"/>
      <c r="E205" s="137"/>
      <c r="F205" s="193" t="s">
        <v>271</v>
      </c>
      <c r="G205" s="194"/>
      <c r="H205" s="194"/>
      <c r="I205" s="194"/>
      <c r="J205" s="136"/>
      <c r="K205" s="137"/>
      <c r="L205" s="136"/>
      <c r="M205" s="136"/>
      <c r="N205" s="136"/>
      <c r="O205" s="136"/>
      <c r="P205" s="136"/>
      <c r="Q205" s="136"/>
      <c r="R205" s="60"/>
      <c r="S205" s="16"/>
      <c r="T205" s="79"/>
      <c r="U205" s="6"/>
      <c r="V205" s="6"/>
      <c r="W205" s="6"/>
      <c r="X205" s="6"/>
      <c r="Y205" s="6"/>
      <c r="Z205" s="6"/>
      <c r="AA205" s="31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</row>
    <row r="206" spans="1:83" ht="18.75" customHeight="1">
      <c r="A206" s="6"/>
      <c r="B206" s="16"/>
      <c r="C206" s="136"/>
      <c r="D206" s="136"/>
      <c r="E206" s="138"/>
      <c r="F206" s="195" t="s">
        <v>270</v>
      </c>
      <c r="G206" s="196"/>
      <c r="H206" s="196"/>
      <c r="I206" s="196"/>
      <c r="J206" s="136"/>
      <c r="K206" s="139">
        <v>7.41</v>
      </c>
      <c r="L206" s="136"/>
      <c r="M206" s="136"/>
      <c r="N206" s="136"/>
      <c r="O206" s="136"/>
      <c r="P206" s="136"/>
      <c r="Q206" s="136"/>
      <c r="S206" s="16"/>
      <c r="T206" s="79"/>
      <c r="U206" s="6"/>
      <c r="V206" s="6"/>
      <c r="W206" s="6"/>
      <c r="X206" s="6"/>
      <c r="Y206" s="6"/>
      <c r="Z206" s="6"/>
      <c r="AA206" s="31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</row>
    <row r="207" spans="1:83" ht="35.25" customHeight="1">
      <c r="A207" s="6"/>
      <c r="B207" s="16"/>
      <c r="C207" s="132">
        <v>32</v>
      </c>
      <c r="D207" s="132" t="s">
        <v>67</v>
      </c>
      <c r="E207" s="133" t="s">
        <v>316</v>
      </c>
      <c r="F207" s="277" t="s">
        <v>275</v>
      </c>
      <c r="G207" s="199"/>
      <c r="H207" s="199"/>
      <c r="I207" s="199"/>
      <c r="J207" s="134" t="s">
        <v>74</v>
      </c>
      <c r="K207" s="135">
        <v>0.52200000000000002</v>
      </c>
      <c r="L207" s="261"/>
      <c r="M207" s="262"/>
      <c r="N207" s="268">
        <f>ROUND($L$207*$K$207,2)</f>
        <v>0</v>
      </c>
      <c r="O207" s="199"/>
      <c r="P207" s="199"/>
      <c r="Q207" s="269"/>
      <c r="R207" s="150"/>
      <c r="S207" s="116"/>
      <c r="T207" s="79"/>
      <c r="U207" s="6"/>
      <c r="V207" s="6"/>
      <c r="W207" s="6"/>
      <c r="X207" s="6"/>
      <c r="Y207" s="6"/>
      <c r="Z207" s="6"/>
      <c r="AA207" s="31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</row>
    <row r="208" spans="1:83" ht="48" customHeight="1">
      <c r="A208" s="6"/>
      <c r="B208" s="16"/>
      <c r="C208" s="136"/>
      <c r="D208" s="136"/>
      <c r="E208" s="136"/>
      <c r="F208" s="191" t="s">
        <v>276</v>
      </c>
      <c r="G208" s="192"/>
      <c r="H208" s="192"/>
      <c r="I208" s="192"/>
      <c r="J208" s="136"/>
      <c r="K208" s="136"/>
      <c r="L208" s="136"/>
      <c r="M208" s="136"/>
      <c r="N208" s="136"/>
      <c r="O208" s="136"/>
      <c r="P208" s="136"/>
      <c r="Q208" s="136"/>
      <c r="S208" s="16"/>
      <c r="T208" s="79"/>
      <c r="U208" s="6"/>
      <c r="V208" s="6"/>
      <c r="W208" s="6"/>
      <c r="X208" s="6"/>
      <c r="Y208" s="6"/>
      <c r="Z208" s="6"/>
      <c r="AA208" s="31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</row>
    <row r="209" spans="1:83" ht="16.5" customHeight="1">
      <c r="A209" s="6"/>
      <c r="B209" s="16"/>
      <c r="C209" s="136"/>
      <c r="D209" s="136"/>
      <c r="E209" s="137"/>
      <c r="F209" s="193" t="s">
        <v>272</v>
      </c>
      <c r="G209" s="194"/>
      <c r="H209" s="194"/>
      <c r="I209" s="194"/>
      <c r="J209" s="136"/>
      <c r="K209" s="137"/>
      <c r="L209" s="136"/>
      <c r="M209" s="136"/>
      <c r="N209" s="136"/>
      <c r="O209" s="136"/>
      <c r="P209" s="136"/>
      <c r="Q209" s="136"/>
      <c r="S209" s="16"/>
      <c r="T209" s="79"/>
      <c r="U209" s="6"/>
      <c r="V209" s="6"/>
      <c r="W209" s="6"/>
      <c r="X209" s="6"/>
      <c r="Y209" s="6"/>
      <c r="Z209" s="6"/>
      <c r="AA209" s="31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</row>
    <row r="210" spans="1:83" ht="16.5" customHeight="1">
      <c r="A210" s="6"/>
      <c r="B210" s="16"/>
      <c r="C210" s="136"/>
      <c r="D210" s="136"/>
      <c r="E210" s="138"/>
      <c r="F210" s="195" t="s">
        <v>274</v>
      </c>
      <c r="G210" s="196"/>
      <c r="H210" s="196"/>
      <c r="I210" s="196"/>
      <c r="J210" s="136"/>
      <c r="K210" s="139">
        <v>522</v>
      </c>
      <c r="L210" s="136"/>
      <c r="M210" s="136"/>
      <c r="N210" s="136"/>
      <c r="O210" s="136"/>
      <c r="P210" s="136"/>
      <c r="Q210" s="136"/>
      <c r="S210" s="16"/>
      <c r="T210" s="79"/>
      <c r="U210" s="6"/>
      <c r="V210" s="6"/>
      <c r="W210" s="6"/>
      <c r="X210" s="6"/>
      <c r="Y210" s="6"/>
      <c r="Z210" s="6"/>
      <c r="AA210" s="31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</row>
    <row r="211" spans="1:83" ht="16.5" customHeight="1">
      <c r="A211" s="6"/>
      <c r="B211" s="16"/>
      <c r="C211" s="136"/>
      <c r="D211" s="136"/>
      <c r="E211" s="138"/>
      <c r="F211" s="195" t="s">
        <v>273</v>
      </c>
      <c r="G211" s="196"/>
      <c r="H211" s="196"/>
      <c r="I211" s="196"/>
      <c r="J211" s="136"/>
      <c r="K211" s="139">
        <v>0.52200000000000002</v>
      </c>
      <c r="L211" s="136"/>
      <c r="M211" s="136"/>
      <c r="N211" s="136"/>
      <c r="O211" s="136"/>
      <c r="P211" s="136"/>
      <c r="Q211" s="136"/>
      <c r="S211" s="16"/>
      <c r="T211" s="79"/>
      <c r="U211" s="6"/>
      <c r="V211" s="6"/>
      <c r="W211" s="6"/>
      <c r="X211" s="6"/>
      <c r="Y211" s="6"/>
      <c r="Z211" s="6"/>
      <c r="AA211" s="31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</row>
    <row r="212" spans="1:83" s="165" customFormat="1" ht="32.25" customHeight="1">
      <c r="A212" s="6"/>
      <c r="B212" s="16"/>
      <c r="C212" s="132">
        <v>33</v>
      </c>
      <c r="D212" s="132" t="s">
        <v>67</v>
      </c>
      <c r="E212" s="133" t="s">
        <v>317</v>
      </c>
      <c r="F212" s="277" t="s">
        <v>277</v>
      </c>
      <c r="G212" s="199"/>
      <c r="H212" s="199"/>
      <c r="I212" s="199"/>
      <c r="J212" s="134" t="s">
        <v>74</v>
      </c>
      <c r="K212" s="135">
        <v>6.3E-2</v>
      </c>
      <c r="L212" s="261"/>
      <c r="M212" s="262"/>
      <c r="N212" s="268">
        <f>ROUND($L$212*$K$212,2)</f>
        <v>0</v>
      </c>
      <c r="O212" s="199"/>
      <c r="P212" s="199"/>
      <c r="Q212" s="269"/>
      <c r="R212" s="150"/>
      <c r="S212" s="166"/>
      <c r="T212" s="79"/>
      <c r="U212" s="6"/>
      <c r="V212" s="6"/>
      <c r="W212" s="6"/>
      <c r="X212" s="6"/>
      <c r="Y212" s="6"/>
      <c r="Z212" s="6"/>
      <c r="AA212" s="31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</row>
    <row r="213" spans="1:83" s="165" customFormat="1" ht="41.25" customHeight="1">
      <c r="A213" s="6"/>
      <c r="B213" s="16"/>
      <c r="C213" s="167"/>
      <c r="D213" s="167"/>
      <c r="E213" s="167"/>
      <c r="F213" s="191" t="s">
        <v>276</v>
      </c>
      <c r="G213" s="192"/>
      <c r="H213" s="192"/>
      <c r="I213" s="192"/>
      <c r="J213" s="167"/>
      <c r="K213" s="167"/>
      <c r="L213" s="167"/>
      <c r="M213" s="167"/>
      <c r="N213" s="167"/>
      <c r="O213" s="167"/>
      <c r="P213" s="167"/>
      <c r="Q213" s="167"/>
      <c r="S213" s="166"/>
      <c r="T213" s="79"/>
      <c r="U213" s="6"/>
      <c r="V213" s="6"/>
      <c r="W213" s="6"/>
      <c r="X213" s="6"/>
      <c r="Y213" s="6"/>
      <c r="Z213" s="6"/>
      <c r="AA213" s="31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</row>
    <row r="214" spans="1:83" s="165" customFormat="1" ht="16.5" customHeight="1">
      <c r="A214" s="6"/>
      <c r="B214" s="16"/>
      <c r="C214" s="167"/>
      <c r="D214" s="167"/>
      <c r="E214" s="168"/>
      <c r="F214" s="193" t="s">
        <v>272</v>
      </c>
      <c r="G214" s="194"/>
      <c r="H214" s="194"/>
      <c r="I214" s="194"/>
      <c r="J214" s="167"/>
      <c r="K214" s="168"/>
      <c r="L214" s="167"/>
      <c r="M214" s="167"/>
      <c r="N214" s="167"/>
      <c r="O214" s="167"/>
      <c r="P214" s="167"/>
      <c r="Q214" s="167"/>
      <c r="S214" s="166"/>
      <c r="T214" s="79"/>
      <c r="U214" s="6"/>
      <c r="V214" s="6"/>
      <c r="W214" s="6"/>
      <c r="X214" s="6"/>
      <c r="Y214" s="6"/>
      <c r="Z214" s="6"/>
      <c r="AA214" s="31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</row>
    <row r="215" spans="1:83" s="165" customFormat="1" ht="16.5" customHeight="1">
      <c r="A215" s="6"/>
      <c r="B215" s="16"/>
      <c r="C215" s="167"/>
      <c r="D215" s="167"/>
      <c r="E215" s="170"/>
      <c r="F215" s="195" t="s">
        <v>279</v>
      </c>
      <c r="G215" s="196"/>
      <c r="H215" s="196"/>
      <c r="I215" s="196"/>
      <c r="J215" s="167"/>
      <c r="K215" s="139">
        <v>63</v>
      </c>
      <c r="L215" s="167"/>
      <c r="M215" s="167"/>
      <c r="N215" s="167"/>
      <c r="O215" s="167"/>
      <c r="P215" s="167"/>
      <c r="Q215" s="167"/>
      <c r="S215" s="166"/>
      <c r="T215" s="79"/>
      <c r="U215" s="6"/>
      <c r="V215" s="6"/>
      <c r="W215" s="6"/>
      <c r="X215" s="6"/>
      <c r="Y215" s="6"/>
      <c r="Z215" s="6"/>
      <c r="AA215" s="31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</row>
    <row r="216" spans="1:83" s="165" customFormat="1" ht="16.5" customHeight="1">
      <c r="A216" s="6"/>
      <c r="B216" s="16"/>
      <c r="C216" s="167"/>
      <c r="D216" s="167"/>
      <c r="E216" s="170"/>
      <c r="F216" s="195" t="s">
        <v>278</v>
      </c>
      <c r="G216" s="196"/>
      <c r="H216" s="196"/>
      <c r="I216" s="196"/>
      <c r="J216" s="167"/>
      <c r="K216" s="139">
        <v>6.3E-2</v>
      </c>
      <c r="L216" s="167"/>
      <c r="M216" s="167"/>
      <c r="N216" s="167"/>
      <c r="O216" s="167"/>
      <c r="P216" s="167"/>
      <c r="Q216" s="167"/>
      <c r="S216" s="166"/>
      <c r="T216" s="79"/>
      <c r="U216" s="6"/>
      <c r="V216" s="6"/>
      <c r="W216" s="6"/>
      <c r="X216" s="6"/>
      <c r="Y216" s="6"/>
      <c r="Z216" s="6"/>
      <c r="AA216" s="31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</row>
    <row r="217" spans="1:83" ht="34.5" customHeight="1">
      <c r="A217" s="6"/>
      <c r="B217" s="16"/>
      <c r="C217" s="132">
        <v>34</v>
      </c>
      <c r="D217" s="132" t="s">
        <v>67</v>
      </c>
      <c r="E217" s="133" t="s">
        <v>170</v>
      </c>
      <c r="F217" s="198" t="s">
        <v>171</v>
      </c>
      <c r="G217" s="199"/>
      <c r="H217" s="199"/>
      <c r="I217" s="199"/>
      <c r="J217" s="134" t="s">
        <v>76</v>
      </c>
      <c r="K217" s="135">
        <v>31.85</v>
      </c>
      <c r="L217" s="261"/>
      <c r="M217" s="262"/>
      <c r="N217" s="268">
        <f>ROUND($L$217*$K$217,2)</f>
        <v>0</v>
      </c>
      <c r="O217" s="199"/>
      <c r="P217" s="199"/>
      <c r="Q217" s="269"/>
      <c r="R217" s="150"/>
      <c r="S217" s="116"/>
      <c r="T217" s="79"/>
      <c r="U217" s="6"/>
      <c r="V217" s="6"/>
      <c r="W217" s="6"/>
      <c r="X217" s="6"/>
      <c r="Y217" s="6"/>
      <c r="Z217" s="6"/>
      <c r="AA217" s="31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</row>
    <row r="218" spans="1:83" ht="17.25" customHeight="1">
      <c r="A218" s="6"/>
      <c r="B218" s="16"/>
      <c r="C218" s="136"/>
      <c r="D218" s="136"/>
      <c r="E218" s="137"/>
      <c r="F218" s="193" t="s">
        <v>271</v>
      </c>
      <c r="G218" s="194"/>
      <c r="H218" s="194"/>
      <c r="I218" s="194"/>
      <c r="J218" s="136"/>
      <c r="K218" s="137"/>
      <c r="L218" s="136"/>
      <c r="M218" s="136"/>
      <c r="N218" s="136"/>
      <c r="O218" s="136"/>
      <c r="P218" s="136"/>
      <c r="Q218" s="136"/>
      <c r="S218" s="16"/>
      <c r="T218" s="79"/>
      <c r="U218" s="6"/>
      <c r="V218" s="6"/>
      <c r="W218" s="6"/>
      <c r="X218" s="6"/>
      <c r="Y218" s="6"/>
      <c r="Z218" s="6"/>
      <c r="AA218" s="31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</row>
    <row r="219" spans="1:83" ht="18.75" customHeight="1">
      <c r="A219" s="6"/>
      <c r="B219" s="16"/>
      <c r="C219" s="136"/>
      <c r="D219" s="136"/>
      <c r="E219" s="138"/>
      <c r="F219" s="195" t="s">
        <v>280</v>
      </c>
      <c r="G219" s="196"/>
      <c r="H219" s="196"/>
      <c r="I219" s="196"/>
      <c r="J219" s="136"/>
      <c r="K219" s="139">
        <v>31.85</v>
      </c>
      <c r="L219" s="136"/>
      <c r="M219" s="136"/>
      <c r="N219" s="136"/>
      <c r="O219" s="136"/>
      <c r="P219" s="136"/>
      <c r="Q219" s="136"/>
      <c r="S219" s="16"/>
      <c r="T219" s="79"/>
      <c r="U219" s="6"/>
      <c r="V219" s="6"/>
      <c r="W219" s="6"/>
      <c r="X219" s="6"/>
      <c r="Y219" s="6"/>
      <c r="Z219" s="6"/>
      <c r="AA219" s="31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</row>
    <row r="220" spans="1:83" s="115" customFormat="1" ht="26.25" customHeight="1">
      <c r="A220" s="6"/>
      <c r="B220" s="16"/>
      <c r="C220" s="132">
        <v>35</v>
      </c>
      <c r="D220" s="132" t="s">
        <v>67</v>
      </c>
      <c r="E220" s="133" t="s">
        <v>176</v>
      </c>
      <c r="F220" s="198" t="s">
        <v>177</v>
      </c>
      <c r="G220" s="199"/>
      <c r="H220" s="199"/>
      <c r="I220" s="199"/>
      <c r="J220" s="134" t="s">
        <v>76</v>
      </c>
      <c r="K220" s="135">
        <v>31.85</v>
      </c>
      <c r="L220" s="261"/>
      <c r="M220" s="262"/>
      <c r="N220" s="268">
        <f>ROUND($L$220*$K$220,2)</f>
        <v>0</v>
      </c>
      <c r="O220" s="199"/>
      <c r="P220" s="199"/>
      <c r="Q220" s="269"/>
      <c r="R220" s="150"/>
      <c r="S220" s="116"/>
      <c r="T220" s="79"/>
      <c r="U220" s="6"/>
      <c r="V220" s="6"/>
      <c r="W220" s="6"/>
      <c r="X220" s="6"/>
      <c r="Y220" s="6"/>
      <c r="Z220" s="6"/>
      <c r="AA220" s="31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</row>
    <row r="221" spans="1:83" ht="29.25" customHeight="1">
      <c r="A221" s="6"/>
      <c r="B221" s="16"/>
      <c r="C221" s="132">
        <v>36</v>
      </c>
      <c r="D221" s="132" t="s">
        <v>67</v>
      </c>
      <c r="E221" s="133" t="s">
        <v>172</v>
      </c>
      <c r="F221" s="198" t="s">
        <v>173</v>
      </c>
      <c r="G221" s="199"/>
      <c r="H221" s="199"/>
      <c r="I221" s="199"/>
      <c r="J221" s="134" t="s">
        <v>76</v>
      </c>
      <c r="K221" s="151">
        <v>11.88</v>
      </c>
      <c r="L221" s="261"/>
      <c r="M221" s="262"/>
      <c r="N221" s="268">
        <f>ROUND($L$221*$K$221,2)</f>
        <v>0</v>
      </c>
      <c r="O221" s="199"/>
      <c r="P221" s="199"/>
      <c r="Q221" s="269"/>
      <c r="R221" s="150"/>
      <c r="S221" s="116"/>
      <c r="T221" s="79"/>
      <c r="U221" s="6"/>
      <c r="V221" s="6"/>
      <c r="W221" s="6"/>
      <c r="X221" s="6"/>
      <c r="Y221" s="6"/>
      <c r="Z221" s="6"/>
      <c r="AA221" s="31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</row>
    <row r="222" spans="1:83" ht="36.75" customHeight="1">
      <c r="A222" s="6"/>
      <c r="B222" s="16"/>
      <c r="C222" s="136"/>
      <c r="D222" s="136"/>
      <c r="E222" s="136"/>
      <c r="F222" s="191" t="s">
        <v>174</v>
      </c>
      <c r="G222" s="192"/>
      <c r="H222" s="192"/>
      <c r="I222" s="192"/>
      <c r="J222" s="136"/>
      <c r="K222" s="136"/>
      <c r="L222" s="136"/>
      <c r="M222" s="136"/>
      <c r="N222" s="136"/>
      <c r="O222" s="136"/>
      <c r="P222" s="136"/>
      <c r="Q222" s="136"/>
      <c r="S222" s="16"/>
      <c r="T222" s="79"/>
      <c r="U222" s="6"/>
      <c r="V222" s="6"/>
      <c r="W222" s="6"/>
      <c r="X222" s="6"/>
      <c r="Y222" s="6"/>
      <c r="Z222" s="6"/>
      <c r="AA222" s="31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</row>
    <row r="223" spans="1:83" ht="16.5" customHeight="1">
      <c r="A223" s="6"/>
      <c r="B223" s="16"/>
      <c r="C223" s="136"/>
      <c r="D223" s="136"/>
      <c r="E223" s="137"/>
      <c r="F223" s="193" t="s">
        <v>175</v>
      </c>
      <c r="G223" s="194"/>
      <c r="H223" s="194"/>
      <c r="I223" s="194"/>
      <c r="J223" s="136"/>
      <c r="K223" s="137"/>
      <c r="L223" s="136"/>
      <c r="M223" s="136"/>
      <c r="N223" s="136"/>
      <c r="O223" s="136"/>
      <c r="P223" s="136"/>
      <c r="Q223" s="136"/>
      <c r="S223" s="16"/>
      <c r="T223" s="79"/>
      <c r="U223" s="6"/>
      <c r="V223" s="6"/>
      <c r="W223" s="6"/>
      <c r="X223" s="6"/>
      <c r="Y223" s="6"/>
      <c r="Z223" s="6"/>
      <c r="AA223" s="31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</row>
    <row r="224" spans="1:83" ht="14.25" customHeight="1">
      <c r="A224" s="6"/>
      <c r="B224" s="16"/>
      <c r="C224" s="136"/>
      <c r="D224" s="136"/>
      <c r="E224" s="137"/>
      <c r="F224" s="193" t="s">
        <v>166</v>
      </c>
      <c r="G224" s="194"/>
      <c r="H224" s="194"/>
      <c r="I224" s="194"/>
      <c r="J224" s="136"/>
      <c r="K224" s="137"/>
      <c r="L224" s="136"/>
      <c r="M224" s="136"/>
      <c r="N224" s="136"/>
      <c r="O224" s="136"/>
      <c r="P224" s="136"/>
      <c r="Q224" s="136"/>
      <c r="S224" s="16"/>
      <c r="T224" s="79"/>
      <c r="U224" s="6"/>
      <c r="V224" s="6"/>
      <c r="W224" s="6"/>
      <c r="X224" s="6"/>
      <c r="Y224" s="6"/>
      <c r="Z224" s="6"/>
      <c r="AA224" s="31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</row>
    <row r="225" spans="1:83" ht="15.75" customHeight="1">
      <c r="A225" s="6"/>
      <c r="B225" s="16"/>
      <c r="C225" s="136"/>
      <c r="D225" s="136"/>
      <c r="E225" s="138"/>
      <c r="F225" s="195" t="s">
        <v>281</v>
      </c>
      <c r="G225" s="196"/>
      <c r="H225" s="196"/>
      <c r="I225" s="196"/>
      <c r="J225" s="136"/>
      <c r="K225" s="152">
        <v>11.88</v>
      </c>
      <c r="L225" s="136"/>
      <c r="M225" s="136"/>
      <c r="N225" s="136"/>
      <c r="O225" s="136"/>
      <c r="P225" s="136"/>
      <c r="Q225" s="136"/>
      <c r="S225" s="16"/>
      <c r="T225" s="79"/>
      <c r="U225" s="6"/>
      <c r="V225" s="6"/>
      <c r="W225" s="6"/>
      <c r="X225" s="6"/>
      <c r="Y225" s="6"/>
      <c r="Z225" s="6"/>
      <c r="AA225" s="31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</row>
    <row r="226" spans="1:83" s="115" customFormat="1" ht="32.25" customHeight="1">
      <c r="A226" s="6"/>
      <c r="B226" s="16"/>
      <c r="C226" s="132">
        <v>37</v>
      </c>
      <c r="D226" s="132" t="s">
        <v>67</v>
      </c>
      <c r="E226" s="133" t="s">
        <v>178</v>
      </c>
      <c r="F226" s="198" t="s">
        <v>179</v>
      </c>
      <c r="G226" s="199"/>
      <c r="H226" s="199"/>
      <c r="I226" s="199"/>
      <c r="J226" s="134" t="s">
        <v>78</v>
      </c>
      <c r="K226" s="135">
        <v>1</v>
      </c>
      <c r="L226" s="261"/>
      <c r="M226" s="262"/>
      <c r="N226" s="268">
        <f>ROUND($L$226*$K$226,2)</f>
        <v>0</v>
      </c>
      <c r="O226" s="199"/>
      <c r="P226" s="199"/>
      <c r="Q226" s="269"/>
      <c r="R226" s="150"/>
      <c r="S226" s="116"/>
      <c r="T226" s="79"/>
      <c r="U226" s="6"/>
      <c r="V226" s="6"/>
      <c r="W226" s="6"/>
      <c r="X226" s="6"/>
      <c r="Y226" s="6"/>
      <c r="Z226" s="6"/>
      <c r="AA226" s="31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</row>
    <row r="227" spans="1:83" s="165" customFormat="1" ht="32.25" customHeight="1">
      <c r="A227" s="6"/>
      <c r="B227" s="16"/>
      <c r="C227" s="132">
        <v>38</v>
      </c>
      <c r="D227" s="132" t="s">
        <v>67</v>
      </c>
      <c r="E227" s="133" t="s">
        <v>167</v>
      </c>
      <c r="F227" s="198" t="s">
        <v>282</v>
      </c>
      <c r="G227" s="199"/>
      <c r="H227" s="199"/>
      <c r="I227" s="199"/>
      <c r="J227" s="134" t="s">
        <v>72</v>
      </c>
      <c r="K227" s="135">
        <v>0.83</v>
      </c>
      <c r="L227" s="261"/>
      <c r="M227" s="262"/>
      <c r="N227" s="268">
        <f>ROUND($L$227*$K$227,2)</f>
        <v>0</v>
      </c>
      <c r="O227" s="199"/>
      <c r="P227" s="199"/>
      <c r="Q227" s="269"/>
      <c r="R227" s="149"/>
      <c r="S227" s="166"/>
      <c r="T227" s="79"/>
      <c r="U227" s="6"/>
      <c r="V227" s="6"/>
      <c r="W227" s="6"/>
      <c r="X227" s="6"/>
      <c r="Y227" s="6"/>
      <c r="Z227" s="6"/>
      <c r="AA227" s="31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</row>
    <row r="228" spans="1:83" s="165" customFormat="1" ht="52.5" customHeight="1">
      <c r="A228" s="6"/>
      <c r="B228" s="16"/>
      <c r="C228" s="167"/>
      <c r="D228" s="167"/>
      <c r="E228" s="167"/>
      <c r="F228" s="191" t="s">
        <v>283</v>
      </c>
      <c r="G228" s="192"/>
      <c r="H228" s="192"/>
      <c r="I228" s="192"/>
      <c r="J228" s="167"/>
      <c r="K228" s="167"/>
      <c r="L228" s="167"/>
      <c r="M228" s="167"/>
      <c r="N228" s="167"/>
      <c r="O228" s="167"/>
      <c r="P228" s="167"/>
      <c r="Q228" s="167"/>
      <c r="R228" s="60"/>
      <c r="S228" s="166"/>
      <c r="T228" s="79"/>
      <c r="U228" s="6"/>
      <c r="V228" s="6"/>
      <c r="W228" s="6"/>
      <c r="X228" s="6"/>
      <c r="Y228" s="6"/>
      <c r="Z228" s="6"/>
      <c r="AA228" s="31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</row>
    <row r="229" spans="1:83" s="165" customFormat="1" ht="21.75" customHeight="1">
      <c r="A229" s="6"/>
      <c r="B229" s="16"/>
      <c r="C229" s="167"/>
      <c r="D229" s="167"/>
      <c r="E229" s="170"/>
      <c r="F229" s="195" t="s">
        <v>284</v>
      </c>
      <c r="G229" s="196"/>
      <c r="H229" s="196"/>
      <c r="I229" s="196"/>
      <c r="J229" s="167"/>
      <c r="K229" s="139">
        <v>0.83</v>
      </c>
      <c r="L229" s="167"/>
      <c r="M229" s="167"/>
      <c r="N229" s="167"/>
      <c r="O229" s="167"/>
      <c r="P229" s="167"/>
      <c r="Q229" s="167"/>
      <c r="R229" s="60"/>
      <c r="S229" s="166"/>
      <c r="T229" s="79"/>
      <c r="U229" s="6"/>
      <c r="V229" s="6"/>
      <c r="W229" s="6"/>
      <c r="X229" s="6"/>
      <c r="Y229" s="6"/>
      <c r="Z229" s="6"/>
      <c r="AA229" s="31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</row>
    <row r="230" spans="1:83" s="165" customFormat="1" ht="28.5" customHeight="1">
      <c r="A230" s="6"/>
      <c r="B230" s="16"/>
      <c r="C230" s="132">
        <v>39</v>
      </c>
      <c r="D230" s="132" t="s">
        <v>67</v>
      </c>
      <c r="E230" s="133" t="s">
        <v>167</v>
      </c>
      <c r="F230" s="198" t="s">
        <v>285</v>
      </c>
      <c r="G230" s="199"/>
      <c r="H230" s="199"/>
      <c r="I230" s="199"/>
      <c r="J230" s="134" t="s">
        <v>72</v>
      </c>
      <c r="K230" s="135">
        <v>0.83</v>
      </c>
      <c r="L230" s="261"/>
      <c r="M230" s="262"/>
      <c r="N230" s="268">
        <f>ROUND($L$230*$K$230,2)</f>
        <v>0</v>
      </c>
      <c r="O230" s="199"/>
      <c r="P230" s="199"/>
      <c r="Q230" s="269"/>
      <c r="R230" s="149"/>
      <c r="S230" s="166"/>
      <c r="T230" s="79"/>
      <c r="U230" s="6"/>
      <c r="V230" s="6"/>
      <c r="W230" s="6"/>
      <c r="X230" s="6"/>
      <c r="Y230" s="6"/>
      <c r="Z230" s="6"/>
      <c r="AA230" s="31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</row>
    <row r="231" spans="1:83" s="165" customFormat="1" ht="35.25" customHeight="1">
      <c r="A231" s="6"/>
      <c r="B231" s="16"/>
      <c r="C231" s="167"/>
      <c r="D231" s="167"/>
      <c r="E231" s="167"/>
      <c r="F231" s="191" t="s">
        <v>286</v>
      </c>
      <c r="G231" s="192"/>
      <c r="H231" s="192"/>
      <c r="I231" s="192"/>
      <c r="J231" s="167"/>
      <c r="K231" s="167"/>
      <c r="L231" s="167"/>
      <c r="M231" s="167"/>
      <c r="N231" s="167"/>
      <c r="O231" s="167"/>
      <c r="P231" s="167"/>
      <c r="Q231" s="167"/>
      <c r="R231" s="60"/>
      <c r="S231" s="166"/>
      <c r="T231" s="79"/>
      <c r="U231" s="6"/>
      <c r="V231" s="6"/>
      <c r="W231" s="6"/>
      <c r="X231" s="6"/>
      <c r="Y231" s="6"/>
      <c r="Z231" s="6"/>
      <c r="AA231" s="31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</row>
    <row r="232" spans="1:83" s="165" customFormat="1" ht="21.75" customHeight="1">
      <c r="A232" s="6"/>
      <c r="B232" s="16"/>
      <c r="C232" s="167"/>
      <c r="D232" s="167"/>
      <c r="E232" s="170"/>
      <c r="F232" s="195" t="s">
        <v>284</v>
      </c>
      <c r="G232" s="196"/>
      <c r="H232" s="196"/>
      <c r="I232" s="196"/>
      <c r="J232" s="167"/>
      <c r="K232" s="139">
        <v>0.83</v>
      </c>
      <c r="L232" s="167"/>
      <c r="M232" s="167"/>
      <c r="N232" s="167"/>
      <c r="O232" s="167"/>
      <c r="P232" s="167"/>
      <c r="Q232" s="167"/>
      <c r="R232" s="60"/>
      <c r="S232" s="166"/>
      <c r="T232" s="79"/>
      <c r="U232" s="6"/>
      <c r="V232" s="6"/>
      <c r="W232" s="6"/>
      <c r="X232" s="6"/>
      <c r="Y232" s="6"/>
      <c r="Z232" s="6"/>
      <c r="AA232" s="31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</row>
    <row r="233" spans="1:83" ht="36" customHeight="1">
      <c r="A233" s="6"/>
      <c r="B233" s="16"/>
      <c r="C233" s="60"/>
      <c r="D233" s="148" t="s">
        <v>164</v>
      </c>
      <c r="E233" s="60"/>
      <c r="F233" s="60"/>
      <c r="G233" s="60"/>
      <c r="H233" s="60"/>
      <c r="I233" s="60"/>
      <c r="J233" s="60"/>
      <c r="K233" s="60"/>
      <c r="L233" s="60"/>
      <c r="M233" s="60"/>
      <c r="N233" s="217">
        <f>SUM(N234,N237,N241,N244,N245,N249,N253,N256,N259)</f>
        <v>0</v>
      </c>
      <c r="O233" s="181"/>
      <c r="P233" s="181"/>
      <c r="Q233" s="181"/>
      <c r="R233" s="60"/>
      <c r="S233" s="16"/>
      <c r="T233" s="79"/>
      <c r="U233" s="6"/>
      <c r="V233" s="6"/>
      <c r="W233" s="6"/>
      <c r="X233" s="6"/>
      <c r="Y233" s="6"/>
      <c r="Z233" s="6"/>
      <c r="AA233" s="31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</row>
    <row r="234" spans="1:83" s="165" customFormat="1" ht="36" customHeight="1">
      <c r="A234" s="6"/>
      <c r="B234" s="16"/>
      <c r="C234" s="132">
        <v>40</v>
      </c>
      <c r="D234" s="132" t="s">
        <v>67</v>
      </c>
      <c r="E234" s="133" t="s">
        <v>167</v>
      </c>
      <c r="F234" s="198" t="s">
        <v>243</v>
      </c>
      <c r="G234" s="199"/>
      <c r="H234" s="199"/>
      <c r="I234" s="199"/>
      <c r="J234" s="134" t="s">
        <v>72</v>
      </c>
      <c r="K234" s="135">
        <v>9.33</v>
      </c>
      <c r="L234" s="261"/>
      <c r="M234" s="262"/>
      <c r="N234" s="268">
        <f>ROUND($L$234*$K$234,2)</f>
        <v>0</v>
      </c>
      <c r="O234" s="199"/>
      <c r="P234" s="199"/>
      <c r="Q234" s="269"/>
      <c r="R234" s="149"/>
      <c r="S234" s="16"/>
      <c r="T234" s="79"/>
      <c r="U234" s="6"/>
      <c r="V234" s="6"/>
      <c r="W234" s="6"/>
      <c r="X234" s="6"/>
      <c r="Y234" s="6"/>
      <c r="Z234" s="6"/>
      <c r="AA234" s="31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</row>
    <row r="235" spans="1:83" s="165" customFormat="1" ht="36" customHeight="1">
      <c r="A235" s="6"/>
      <c r="B235" s="16"/>
      <c r="C235" s="167"/>
      <c r="D235" s="167"/>
      <c r="E235" s="167"/>
      <c r="F235" s="191" t="s">
        <v>244</v>
      </c>
      <c r="G235" s="192"/>
      <c r="H235" s="192"/>
      <c r="I235" s="192"/>
      <c r="J235" s="167"/>
      <c r="K235" s="167"/>
      <c r="L235" s="167"/>
      <c r="M235" s="167"/>
      <c r="N235" s="167"/>
      <c r="O235" s="167"/>
      <c r="P235" s="167"/>
      <c r="Q235" s="167"/>
      <c r="R235" s="60"/>
      <c r="S235" s="16"/>
      <c r="T235" s="79"/>
      <c r="U235" s="6"/>
      <c r="V235" s="6"/>
      <c r="W235" s="6"/>
      <c r="X235" s="6"/>
      <c r="Y235" s="6"/>
      <c r="Z235" s="6"/>
      <c r="AA235" s="31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</row>
    <row r="236" spans="1:83" s="165" customFormat="1" ht="36" customHeight="1">
      <c r="A236" s="6"/>
      <c r="B236" s="16"/>
      <c r="C236" s="167"/>
      <c r="D236" s="167"/>
      <c r="E236" s="170"/>
      <c r="F236" s="195" t="s">
        <v>245</v>
      </c>
      <c r="G236" s="196"/>
      <c r="H236" s="196"/>
      <c r="I236" s="196"/>
      <c r="J236" s="167"/>
      <c r="K236" s="139">
        <v>9.33</v>
      </c>
      <c r="L236" s="167"/>
      <c r="M236" s="167"/>
      <c r="N236" s="167"/>
      <c r="O236" s="167"/>
      <c r="P236" s="167"/>
      <c r="Q236" s="167"/>
      <c r="R236" s="60"/>
      <c r="S236" s="16"/>
      <c r="T236" s="79"/>
      <c r="U236" s="6"/>
      <c r="V236" s="6"/>
      <c r="W236" s="6"/>
      <c r="X236" s="6"/>
      <c r="Y236" s="6"/>
      <c r="Z236" s="6"/>
      <c r="AA236" s="31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</row>
    <row r="237" spans="1:83" s="165" customFormat="1" ht="34.5" customHeight="1">
      <c r="A237" s="6"/>
      <c r="B237" s="16"/>
      <c r="C237" s="132">
        <v>41</v>
      </c>
      <c r="D237" s="132" t="s">
        <v>67</v>
      </c>
      <c r="E237" s="133" t="s">
        <v>167</v>
      </c>
      <c r="F237" s="198" t="s">
        <v>260</v>
      </c>
      <c r="G237" s="199"/>
      <c r="H237" s="199"/>
      <c r="I237" s="199"/>
      <c r="J237" s="134" t="s">
        <v>72</v>
      </c>
      <c r="K237" s="135">
        <v>12.14</v>
      </c>
      <c r="L237" s="261"/>
      <c r="M237" s="262"/>
      <c r="N237" s="268">
        <f>ROUND($L$237*$K$237,2)</f>
        <v>0</v>
      </c>
      <c r="O237" s="199"/>
      <c r="P237" s="199"/>
      <c r="Q237" s="269"/>
      <c r="R237" s="149"/>
      <c r="S237" s="16"/>
      <c r="T237" s="79"/>
      <c r="U237" s="6"/>
      <c r="V237" s="6"/>
      <c r="W237" s="6"/>
      <c r="X237" s="6"/>
      <c r="Y237" s="6"/>
      <c r="Z237" s="6"/>
      <c r="AA237" s="31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</row>
    <row r="238" spans="1:83" s="165" customFormat="1" ht="48" customHeight="1">
      <c r="A238" s="6"/>
      <c r="B238" s="16"/>
      <c r="C238" s="167"/>
      <c r="D238" s="167"/>
      <c r="E238" s="167"/>
      <c r="F238" s="191" t="s">
        <v>261</v>
      </c>
      <c r="G238" s="192"/>
      <c r="H238" s="192"/>
      <c r="I238" s="192"/>
      <c r="J238" s="167"/>
      <c r="K238" s="167"/>
      <c r="L238" s="167"/>
      <c r="M238" s="167"/>
      <c r="N238" s="167"/>
      <c r="O238" s="167"/>
      <c r="P238" s="167"/>
      <c r="Q238" s="167"/>
      <c r="R238" s="60"/>
      <c r="S238" s="16"/>
      <c r="T238" s="79"/>
      <c r="U238" s="6"/>
      <c r="V238" s="6"/>
      <c r="W238" s="6"/>
      <c r="X238" s="6"/>
      <c r="Y238" s="6"/>
      <c r="Z238" s="6"/>
      <c r="AA238" s="31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</row>
    <row r="239" spans="1:83" s="165" customFormat="1" ht="29.25" customHeight="1">
      <c r="A239" s="6"/>
      <c r="B239" s="16"/>
      <c r="C239" s="167"/>
      <c r="D239" s="167"/>
      <c r="E239" s="168"/>
      <c r="F239" s="193" t="s">
        <v>246</v>
      </c>
      <c r="G239" s="194"/>
      <c r="H239" s="194"/>
      <c r="I239" s="194"/>
      <c r="J239" s="167"/>
      <c r="K239" s="168"/>
      <c r="L239" s="167"/>
      <c r="M239" s="167"/>
      <c r="N239" s="167"/>
      <c r="O239" s="167"/>
      <c r="P239" s="167"/>
      <c r="Q239" s="167"/>
      <c r="R239" s="60"/>
      <c r="S239" s="16"/>
      <c r="T239" s="79"/>
      <c r="U239" s="6"/>
      <c r="V239" s="6"/>
      <c r="W239" s="6"/>
      <c r="X239" s="6"/>
      <c r="Y239" s="6"/>
      <c r="Z239" s="6"/>
      <c r="AA239" s="31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</row>
    <row r="240" spans="1:83" s="165" customFormat="1" ht="16.5" customHeight="1">
      <c r="A240" s="6"/>
      <c r="B240" s="16"/>
      <c r="C240" s="167"/>
      <c r="D240" s="167"/>
      <c r="E240" s="170"/>
      <c r="F240" s="195" t="s">
        <v>247</v>
      </c>
      <c r="G240" s="196"/>
      <c r="H240" s="196"/>
      <c r="I240" s="196"/>
      <c r="J240" s="167"/>
      <c r="K240" s="139">
        <v>12.14</v>
      </c>
      <c r="L240" s="167"/>
      <c r="M240" s="167"/>
      <c r="N240" s="167"/>
      <c r="O240" s="167"/>
      <c r="P240" s="167"/>
      <c r="Q240" s="167"/>
      <c r="R240" s="60"/>
      <c r="S240" s="16"/>
      <c r="T240" s="79"/>
      <c r="U240" s="6"/>
      <c r="V240" s="6"/>
      <c r="W240" s="6"/>
      <c r="X240" s="6"/>
      <c r="Y240" s="6"/>
      <c r="Z240" s="6"/>
      <c r="AA240" s="31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</row>
    <row r="241" spans="1:83" s="165" customFormat="1" ht="32.25" customHeight="1">
      <c r="A241" s="6"/>
      <c r="B241" s="16"/>
      <c r="C241" s="132">
        <v>42</v>
      </c>
      <c r="D241" s="132" t="s">
        <v>67</v>
      </c>
      <c r="E241" s="133" t="s">
        <v>170</v>
      </c>
      <c r="F241" s="198" t="s">
        <v>258</v>
      </c>
      <c r="G241" s="199"/>
      <c r="H241" s="199"/>
      <c r="I241" s="199"/>
      <c r="J241" s="134" t="s">
        <v>76</v>
      </c>
      <c r="K241" s="135">
        <v>26.52</v>
      </c>
      <c r="L241" s="261"/>
      <c r="M241" s="262"/>
      <c r="N241" s="268">
        <f>ROUND($L$241*$K$241,2)</f>
        <v>0</v>
      </c>
      <c r="O241" s="199"/>
      <c r="P241" s="199"/>
      <c r="Q241" s="269"/>
      <c r="R241" s="150"/>
      <c r="S241" s="16"/>
      <c r="T241" s="79"/>
      <c r="U241" s="6"/>
      <c r="V241" s="6"/>
      <c r="W241" s="6"/>
      <c r="X241" s="6"/>
      <c r="Y241" s="6"/>
      <c r="Z241" s="6"/>
      <c r="AA241" s="31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</row>
    <row r="242" spans="1:83" s="165" customFormat="1" ht="16.5" customHeight="1">
      <c r="A242" s="6"/>
      <c r="B242" s="16"/>
      <c r="C242" s="167"/>
      <c r="D242" s="167"/>
      <c r="E242" s="168"/>
      <c r="F242" s="193" t="s">
        <v>166</v>
      </c>
      <c r="G242" s="194"/>
      <c r="H242" s="194"/>
      <c r="I242" s="194"/>
      <c r="J242" s="167"/>
      <c r="K242" s="168"/>
      <c r="L242" s="167"/>
      <c r="M242" s="167"/>
      <c r="N242" s="167"/>
      <c r="O242" s="167"/>
      <c r="P242" s="167"/>
      <c r="Q242" s="167"/>
      <c r="S242" s="16"/>
      <c r="T242" s="79"/>
      <c r="U242" s="6"/>
      <c r="V242" s="6"/>
      <c r="W242" s="6"/>
      <c r="X242" s="6"/>
      <c r="Y242" s="6"/>
      <c r="Z242" s="6"/>
      <c r="AA242" s="31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</row>
    <row r="243" spans="1:83" s="165" customFormat="1" ht="16.5" customHeight="1">
      <c r="A243" s="6"/>
      <c r="B243" s="16"/>
      <c r="C243" s="167"/>
      <c r="D243" s="167"/>
      <c r="E243" s="170"/>
      <c r="F243" s="195" t="s">
        <v>257</v>
      </c>
      <c r="G243" s="196"/>
      <c r="H243" s="196"/>
      <c r="I243" s="196"/>
      <c r="J243" s="167"/>
      <c r="K243" s="139">
        <v>26.52</v>
      </c>
      <c r="L243" s="167"/>
      <c r="M243" s="167"/>
      <c r="N243" s="167"/>
      <c r="O243" s="167"/>
      <c r="P243" s="167"/>
      <c r="Q243" s="167"/>
      <c r="S243" s="16"/>
      <c r="T243" s="79"/>
      <c r="U243" s="6"/>
      <c r="V243" s="6"/>
      <c r="W243" s="6"/>
      <c r="X243" s="6"/>
      <c r="Y243" s="6"/>
      <c r="Z243" s="6"/>
      <c r="AA243" s="31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</row>
    <row r="244" spans="1:83" s="165" customFormat="1" ht="27" customHeight="1">
      <c r="A244" s="6"/>
      <c r="B244" s="16"/>
      <c r="C244" s="132">
        <v>43</v>
      </c>
      <c r="D244" s="132" t="s">
        <v>67</v>
      </c>
      <c r="E244" s="133" t="s">
        <v>176</v>
      </c>
      <c r="F244" s="198" t="s">
        <v>259</v>
      </c>
      <c r="G244" s="199"/>
      <c r="H244" s="199"/>
      <c r="I244" s="199"/>
      <c r="J244" s="134" t="s">
        <v>76</v>
      </c>
      <c r="K244" s="135">
        <v>26.52</v>
      </c>
      <c r="L244" s="261"/>
      <c r="M244" s="262"/>
      <c r="N244" s="268">
        <f>ROUND($L$244*$K$244,2)</f>
        <v>0</v>
      </c>
      <c r="O244" s="199"/>
      <c r="P244" s="199"/>
      <c r="Q244" s="269"/>
      <c r="R244" s="150"/>
      <c r="S244" s="16"/>
      <c r="T244" s="79"/>
      <c r="U244" s="6"/>
      <c r="V244" s="6"/>
      <c r="W244" s="6"/>
      <c r="X244" s="6"/>
      <c r="Y244" s="6"/>
      <c r="Z244" s="6"/>
      <c r="AA244" s="31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</row>
    <row r="245" spans="1:83" s="165" customFormat="1" ht="27" customHeight="1">
      <c r="A245" s="6"/>
      <c r="B245" s="16"/>
      <c r="C245" s="132">
        <v>44</v>
      </c>
      <c r="D245" s="132" t="s">
        <v>67</v>
      </c>
      <c r="E245" s="133" t="s">
        <v>169</v>
      </c>
      <c r="F245" s="277" t="s">
        <v>262</v>
      </c>
      <c r="G245" s="199"/>
      <c r="H245" s="199"/>
      <c r="I245" s="199"/>
      <c r="J245" s="134" t="s">
        <v>74</v>
      </c>
      <c r="K245" s="135">
        <v>6.0000000000000001E-3</v>
      </c>
      <c r="L245" s="261"/>
      <c r="M245" s="262"/>
      <c r="N245" s="268">
        <f>ROUND($L$245*$K$245,2)</f>
        <v>0</v>
      </c>
      <c r="O245" s="199"/>
      <c r="P245" s="199"/>
      <c r="Q245" s="269"/>
      <c r="R245" s="150"/>
      <c r="S245" s="16"/>
      <c r="T245" s="79"/>
      <c r="U245" s="6"/>
      <c r="V245" s="6"/>
      <c r="W245" s="6"/>
      <c r="X245" s="6"/>
      <c r="Y245" s="6"/>
      <c r="Z245" s="6"/>
      <c r="AA245" s="31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</row>
    <row r="246" spans="1:83" s="165" customFormat="1" ht="27" customHeight="1">
      <c r="A246" s="6"/>
      <c r="B246" s="16"/>
      <c r="C246" s="167"/>
      <c r="D246" s="167"/>
      <c r="E246" s="167"/>
      <c r="F246" s="191" t="s">
        <v>265</v>
      </c>
      <c r="G246" s="192"/>
      <c r="H246" s="192"/>
      <c r="I246" s="192"/>
      <c r="J246" s="167"/>
      <c r="K246" s="167"/>
      <c r="L246" s="167"/>
      <c r="M246" s="167"/>
      <c r="N246" s="167"/>
      <c r="O246" s="167"/>
      <c r="P246" s="167"/>
      <c r="Q246" s="167"/>
      <c r="S246" s="16"/>
      <c r="T246" s="79"/>
      <c r="U246" s="6"/>
      <c r="V246" s="6"/>
      <c r="W246" s="6"/>
      <c r="X246" s="6"/>
      <c r="Y246" s="6"/>
      <c r="Z246" s="6"/>
      <c r="AA246" s="31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</row>
    <row r="247" spans="1:83" s="165" customFormat="1" ht="15.75" customHeight="1">
      <c r="A247" s="6"/>
      <c r="B247" s="16"/>
      <c r="C247" s="167"/>
      <c r="D247" s="167"/>
      <c r="E247" s="170"/>
      <c r="F247" s="195" t="s">
        <v>263</v>
      </c>
      <c r="G247" s="196"/>
      <c r="H247" s="196"/>
      <c r="I247" s="196"/>
      <c r="J247" s="167"/>
      <c r="K247" s="139">
        <v>6</v>
      </c>
      <c r="L247" s="167"/>
      <c r="M247" s="167"/>
      <c r="N247" s="167"/>
      <c r="O247" s="167"/>
      <c r="P247" s="167"/>
      <c r="Q247" s="167"/>
      <c r="S247" s="16"/>
      <c r="T247" s="79"/>
      <c r="U247" s="6"/>
      <c r="V247" s="6"/>
      <c r="W247" s="6"/>
      <c r="X247" s="6"/>
      <c r="Y247" s="6"/>
      <c r="Z247" s="6"/>
      <c r="AA247" s="31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</row>
    <row r="248" spans="1:83" s="165" customFormat="1" ht="18" customHeight="1">
      <c r="A248" s="6"/>
      <c r="B248" s="16"/>
      <c r="C248" s="167"/>
      <c r="D248" s="167"/>
      <c r="E248" s="170"/>
      <c r="F248" s="195" t="s">
        <v>264</v>
      </c>
      <c r="G248" s="196"/>
      <c r="H248" s="196"/>
      <c r="I248" s="196"/>
      <c r="J248" s="167"/>
      <c r="K248" s="139">
        <v>6.0000000000000001E-3</v>
      </c>
      <c r="L248" s="167"/>
      <c r="M248" s="167"/>
      <c r="N248" s="167"/>
      <c r="O248" s="167"/>
      <c r="P248" s="167"/>
      <c r="Q248" s="167"/>
      <c r="S248" s="16"/>
      <c r="T248" s="79"/>
      <c r="U248" s="6"/>
      <c r="V248" s="6"/>
      <c r="W248" s="6"/>
      <c r="X248" s="6"/>
      <c r="Y248" s="6"/>
      <c r="Z248" s="6"/>
      <c r="AA248" s="31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</row>
    <row r="249" spans="1:83" s="165" customFormat="1" ht="36" customHeight="1">
      <c r="A249" s="6"/>
      <c r="B249" s="16"/>
      <c r="C249" s="132">
        <v>45</v>
      </c>
      <c r="D249" s="132" t="s">
        <v>67</v>
      </c>
      <c r="E249" s="133" t="s">
        <v>165</v>
      </c>
      <c r="F249" s="198" t="s">
        <v>248</v>
      </c>
      <c r="G249" s="199"/>
      <c r="H249" s="199"/>
      <c r="I249" s="199"/>
      <c r="J249" s="134" t="s">
        <v>76</v>
      </c>
      <c r="K249" s="135">
        <v>33</v>
      </c>
      <c r="L249" s="261"/>
      <c r="M249" s="262"/>
      <c r="N249" s="268">
        <f>ROUND($L$249*$K$249,2)</f>
        <v>0</v>
      </c>
      <c r="O249" s="199"/>
      <c r="P249" s="199"/>
      <c r="Q249" s="269"/>
      <c r="R249" s="149"/>
      <c r="S249" s="16"/>
      <c r="T249" s="79"/>
      <c r="U249" s="6"/>
      <c r="V249" s="6"/>
      <c r="W249" s="6"/>
      <c r="X249" s="6"/>
      <c r="Y249" s="6"/>
      <c r="Z249" s="6"/>
      <c r="AA249" s="31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</row>
    <row r="250" spans="1:83" s="165" customFormat="1" ht="36" customHeight="1">
      <c r="A250" s="6"/>
      <c r="B250" s="16"/>
      <c r="C250" s="167"/>
      <c r="D250" s="167"/>
      <c r="E250" s="167"/>
      <c r="F250" s="191" t="s">
        <v>249</v>
      </c>
      <c r="G250" s="192"/>
      <c r="H250" s="192"/>
      <c r="I250" s="192"/>
      <c r="J250" s="167"/>
      <c r="K250" s="167"/>
      <c r="L250" s="167"/>
      <c r="M250" s="167"/>
      <c r="N250" s="167"/>
      <c r="O250" s="167"/>
      <c r="P250" s="167"/>
      <c r="Q250" s="167"/>
      <c r="R250" s="60"/>
      <c r="S250" s="16"/>
      <c r="T250" s="79"/>
      <c r="U250" s="6"/>
      <c r="V250" s="6"/>
      <c r="W250" s="6"/>
      <c r="X250" s="6"/>
      <c r="Y250" s="6"/>
      <c r="Z250" s="6"/>
      <c r="AA250" s="31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</row>
    <row r="251" spans="1:83" s="165" customFormat="1" ht="16.5" customHeight="1">
      <c r="A251" s="6"/>
      <c r="B251" s="16"/>
      <c r="C251" s="167"/>
      <c r="D251" s="167"/>
      <c r="E251" s="168"/>
      <c r="F251" s="290" t="s">
        <v>166</v>
      </c>
      <c r="G251" s="291"/>
      <c r="H251" s="291"/>
      <c r="I251" s="291"/>
      <c r="J251" s="167"/>
      <c r="K251" s="168"/>
      <c r="L251" s="167"/>
      <c r="M251" s="167"/>
      <c r="N251" s="167"/>
      <c r="O251" s="167"/>
      <c r="P251" s="167"/>
      <c r="Q251" s="167"/>
      <c r="R251" s="60"/>
      <c r="S251" s="16"/>
      <c r="T251" s="79"/>
      <c r="U251" s="6"/>
      <c r="V251" s="6"/>
      <c r="W251" s="6"/>
      <c r="X251" s="6"/>
      <c r="Y251" s="6"/>
      <c r="Z251" s="6"/>
      <c r="AA251" s="31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</row>
    <row r="252" spans="1:83" s="165" customFormat="1" ht="16.5" customHeight="1">
      <c r="A252" s="6"/>
      <c r="B252" s="16"/>
      <c r="C252" s="167"/>
      <c r="D252" s="167"/>
      <c r="E252" s="170"/>
      <c r="F252" s="195" t="s">
        <v>250</v>
      </c>
      <c r="G252" s="196"/>
      <c r="H252" s="196"/>
      <c r="I252" s="196"/>
      <c r="J252" s="167"/>
      <c r="K252" s="139">
        <v>33</v>
      </c>
      <c r="L252" s="167"/>
      <c r="M252" s="167"/>
      <c r="N252" s="167"/>
      <c r="O252" s="167"/>
      <c r="P252" s="167"/>
      <c r="Q252" s="167"/>
      <c r="S252" s="16"/>
      <c r="T252" s="79"/>
      <c r="U252" s="6"/>
      <c r="V252" s="6"/>
      <c r="W252" s="6"/>
      <c r="X252" s="6"/>
      <c r="Y252" s="6"/>
      <c r="Z252" s="6"/>
      <c r="AA252" s="31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</row>
    <row r="253" spans="1:83" s="165" customFormat="1" ht="30" customHeight="1">
      <c r="A253" s="6"/>
      <c r="B253" s="16"/>
      <c r="C253" s="132">
        <v>46</v>
      </c>
      <c r="D253" s="132" t="s">
        <v>67</v>
      </c>
      <c r="E253" s="133" t="s">
        <v>167</v>
      </c>
      <c r="F253" s="198" t="s">
        <v>251</v>
      </c>
      <c r="G253" s="199"/>
      <c r="H253" s="199"/>
      <c r="I253" s="199"/>
      <c r="J253" s="134" t="s">
        <v>76</v>
      </c>
      <c r="K253" s="135">
        <v>92</v>
      </c>
      <c r="L253" s="261"/>
      <c r="M253" s="262"/>
      <c r="N253" s="268">
        <f>ROUND($L$253*$K$253,2)</f>
        <v>0</v>
      </c>
      <c r="O253" s="199"/>
      <c r="P253" s="199"/>
      <c r="Q253" s="269"/>
      <c r="R253" s="149"/>
      <c r="S253" s="16"/>
      <c r="T253" s="79"/>
      <c r="U253" s="6"/>
      <c r="V253" s="6"/>
      <c r="W253" s="6"/>
      <c r="X253" s="6"/>
      <c r="Y253" s="6"/>
      <c r="Z253" s="6"/>
      <c r="AA253" s="31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</row>
    <row r="254" spans="1:83" s="165" customFormat="1" ht="61.5" customHeight="1">
      <c r="A254" s="6"/>
      <c r="B254" s="16"/>
      <c r="C254" s="167"/>
      <c r="D254" s="167"/>
      <c r="E254" s="167"/>
      <c r="F254" s="191" t="s">
        <v>252</v>
      </c>
      <c r="G254" s="192"/>
      <c r="H254" s="192"/>
      <c r="I254" s="192"/>
      <c r="J254" s="167"/>
      <c r="K254" s="167"/>
      <c r="L254" s="167"/>
      <c r="M254" s="167"/>
      <c r="N254" s="167"/>
      <c r="O254" s="167"/>
      <c r="P254" s="167"/>
      <c r="Q254" s="167"/>
      <c r="R254" s="60"/>
      <c r="S254" s="16"/>
      <c r="T254" s="79"/>
      <c r="U254" s="6"/>
      <c r="V254" s="6"/>
      <c r="W254" s="6"/>
      <c r="X254" s="6"/>
      <c r="Y254" s="6"/>
      <c r="Z254" s="6"/>
      <c r="AA254" s="31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</row>
    <row r="255" spans="1:83" s="165" customFormat="1" ht="16.5" customHeight="1">
      <c r="A255" s="6"/>
      <c r="B255" s="16"/>
      <c r="C255" s="167"/>
      <c r="D255" s="167"/>
      <c r="E255" s="170"/>
      <c r="F255" s="195" t="s">
        <v>253</v>
      </c>
      <c r="G255" s="196"/>
      <c r="H255" s="196"/>
      <c r="I255" s="196"/>
      <c r="J255" s="167"/>
      <c r="K255" s="139">
        <v>92</v>
      </c>
      <c r="L255" s="167"/>
      <c r="M255" s="167"/>
      <c r="N255" s="167"/>
      <c r="O255" s="167"/>
      <c r="P255" s="167"/>
      <c r="Q255" s="167"/>
      <c r="R255" s="60"/>
      <c r="S255" s="16"/>
      <c r="T255" s="79"/>
      <c r="U255" s="6"/>
      <c r="V255" s="6"/>
      <c r="W255" s="6"/>
      <c r="X255" s="6"/>
      <c r="Y255" s="6"/>
      <c r="Z255" s="6"/>
      <c r="AA255" s="31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</row>
    <row r="256" spans="1:83" s="165" customFormat="1" ht="35.25" customHeight="1">
      <c r="A256" s="6"/>
      <c r="B256" s="16"/>
      <c r="C256" s="172">
        <v>47</v>
      </c>
      <c r="D256" s="173" t="s">
        <v>67</v>
      </c>
      <c r="E256" s="174" t="s">
        <v>318</v>
      </c>
      <c r="F256" s="306" t="s">
        <v>288</v>
      </c>
      <c r="G256" s="307"/>
      <c r="H256" s="307"/>
      <c r="I256" s="308"/>
      <c r="J256" s="175" t="s">
        <v>75</v>
      </c>
      <c r="K256" s="176">
        <v>24</v>
      </c>
      <c r="L256" s="309"/>
      <c r="M256" s="310"/>
      <c r="N256" s="303">
        <f>ROUND($L$256*$K$256,2)</f>
        <v>0</v>
      </c>
      <c r="O256" s="304"/>
      <c r="P256" s="304"/>
      <c r="Q256" s="305"/>
      <c r="R256" s="177"/>
      <c r="S256" s="16"/>
      <c r="T256" s="79"/>
      <c r="U256" s="6"/>
      <c r="V256" s="6"/>
      <c r="W256" s="6"/>
      <c r="X256" s="6"/>
      <c r="Y256" s="6"/>
      <c r="Z256" s="6"/>
      <c r="AA256" s="31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</row>
    <row r="257" spans="1:83" s="165" customFormat="1" ht="54.75" customHeight="1">
      <c r="A257" s="6"/>
      <c r="B257" s="16"/>
      <c r="C257" s="178"/>
      <c r="D257" s="178"/>
      <c r="E257" s="178"/>
      <c r="F257" s="301" t="s">
        <v>289</v>
      </c>
      <c r="G257" s="302"/>
      <c r="H257" s="302"/>
      <c r="I257" s="302"/>
      <c r="J257" s="178"/>
      <c r="K257" s="178"/>
      <c r="L257" s="178"/>
      <c r="M257" s="178"/>
      <c r="N257" s="178"/>
      <c r="O257" s="178"/>
      <c r="P257" s="178"/>
      <c r="Q257" s="178"/>
      <c r="R257" s="179"/>
      <c r="S257" s="16"/>
      <c r="T257" s="79"/>
      <c r="U257" s="6"/>
      <c r="V257" s="6"/>
      <c r="W257" s="6"/>
      <c r="X257" s="6"/>
      <c r="Y257" s="6"/>
      <c r="Z257" s="6"/>
      <c r="AA257" s="31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</row>
    <row r="258" spans="1:83" s="165" customFormat="1" ht="21.75" customHeight="1">
      <c r="A258" s="6"/>
      <c r="B258" s="16"/>
      <c r="C258" s="167"/>
      <c r="D258" s="167"/>
      <c r="E258" s="170"/>
      <c r="F258" s="195" t="s">
        <v>290</v>
      </c>
      <c r="G258" s="196"/>
      <c r="H258" s="196"/>
      <c r="I258" s="196"/>
      <c r="J258" s="167"/>
      <c r="K258" s="139">
        <v>24</v>
      </c>
      <c r="L258" s="167"/>
      <c r="M258" s="167"/>
      <c r="N258" s="167"/>
      <c r="O258" s="167"/>
      <c r="P258" s="167"/>
      <c r="Q258" s="167"/>
      <c r="R258" s="60"/>
      <c r="S258" s="16"/>
      <c r="T258" s="79"/>
      <c r="U258" s="6"/>
      <c r="V258" s="6"/>
      <c r="W258" s="6"/>
      <c r="X258" s="6"/>
      <c r="Y258" s="6"/>
      <c r="Z258" s="6"/>
      <c r="AA258" s="31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</row>
    <row r="259" spans="1:83" s="165" customFormat="1" ht="31.5" customHeight="1">
      <c r="A259" s="6"/>
      <c r="B259" s="16"/>
      <c r="C259" s="132">
        <v>48</v>
      </c>
      <c r="D259" s="132" t="s">
        <v>67</v>
      </c>
      <c r="E259" s="133" t="s">
        <v>167</v>
      </c>
      <c r="F259" s="198" t="s">
        <v>254</v>
      </c>
      <c r="G259" s="199"/>
      <c r="H259" s="199"/>
      <c r="I259" s="199"/>
      <c r="J259" s="134" t="s">
        <v>72</v>
      </c>
      <c r="K259" s="135">
        <v>19.8</v>
      </c>
      <c r="L259" s="261"/>
      <c r="M259" s="262"/>
      <c r="N259" s="303">
        <f>ROUND($L$259*$K$259,2)</f>
        <v>0</v>
      </c>
      <c r="O259" s="304"/>
      <c r="P259" s="304"/>
      <c r="Q259" s="305"/>
      <c r="R259" s="149"/>
      <c r="S259" s="16"/>
      <c r="T259" s="79"/>
      <c r="U259" s="6"/>
      <c r="V259" s="6"/>
      <c r="W259" s="6"/>
      <c r="X259" s="6"/>
      <c r="Y259" s="6"/>
      <c r="Z259" s="6"/>
      <c r="AA259" s="31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</row>
    <row r="260" spans="1:83" s="165" customFormat="1" ht="40.5" customHeight="1">
      <c r="A260" s="6"/>
      <c r="B260" s="16"/>
      <c r="C260" s="167"/>
      <c r="D260" s="167"/>
      <c r="E260" s="167"/>
      <c r="F260" s="191" t="s">
        <v>255</v>
      </c>
      <c r="G260" s="192"/>
      <c r="H260" s="192"/>
      <c r="I260" s="192"/>
      <c r="J260" s="167"/>
      <c r="K260" s="167"/>
      <c r="L260" s="167"/>
      <c r="M260" s="167"/>
      <c r="N260" s="167"/>
      <c r="O260" s="167"/>
      <c r="P260" s="167"/>
      <c r="Q260" s="167"/>
      <c r="R260" s="60"/>
      <c r="S260" s="16"/>
      <c r="T260" s="79"/>
      <c r="U260" s="6"/>
      <c r="V260" s="6"/>
      <c r="W260" s="6"/>
      <c r="X260" s="6"/>
      <c r="Y260" s="6"/>
      <c r="Z260" s="6"/>
      <c r="AA260" s="31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</row>
    <row r="261" spans="1:83" s="165" customFormat="1" ht="16.5" customHeight="1">
      <c r="A261" s="6"/>
      <c r="B261" s="16"/>
      <c r="C261" s="167"/>
      <c r="D261" s="167"/>
      <c r="E261" s="170"/>
      <c r="F261" s="195" t="s">
        <v>256</v>
      </c>
      <c r="G261" s="196"/>
      <c r="H261" s="196"/>
      <c r="I261" s="196"/>
      <c r="J261" s="167"/>
      <c r="K261" s="139">
        <v>19.8</v>
      </c>
      <c r="L261" s="167"/>
      <c r="M261" s="167"/>
      <c r="N261" s="167"/>
      <c r="O261" s="167"/>
      <c r="P261" s="167"/>
      <c r="Q261" s="167"/>
      <c r="R261" s="60"/>
      <c r="S261" s="16"/>
      <c r="T261" s="79"/>
      <c r="U261" s="6"/>
      <c r="V261" s="6"/>
      <c r="W261" s="6"/>
      <c r="X261" s="6"/>
      <c r="Y261" s="6"/>
      <c r="Z261" s="6"/>
      <c r="AA261" s="31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</row>
    <row r="262" spans="1:83" ht="30.75" customHeight="1">
      <c r="A262" s="60"/>
      <c r="B262" s="61"/>
      <c r="C262" s="60"/>
      <c r="D262" s="68" t="s">
        <v>49</v>
      </c>
      <c r="E262" s="60"/>
      <c r="F262" s="60"/>
      <c r="G262" s="60"/>
      <c r="H262" s="60"/>
      <c r="I262" s="60"/>
      <c r="J262" s="60"/>
      <c r="K262" s="60"/>
      <c r="L262" s="60"/>
      <c r="M262" s="60"/>
      <c r="N262" s="217">
        <f>SUM(N263,N265)</f>
        <v>0</v>
      </c>
      <c r="O262" s="181"/>
      <c r="P262" s="181"/>
      <c r="Q262" s="181"/>
      <c r="R262" s="60"/>
      <c r="S262" s="61"/>
      <c r="T262" s="63"/>
      <c r="U262" s="60"/>
      <c r="V262" s="60"/>
      <c r="W262" s="64">
        <f>SUM($W$263:$W$264)</f>
        <v>0</v>
      </c>
      <c r="X262" s="60"/>
      <c r="Y262" s="64">
        <f>SUM($Y$263:$Y$264)</f>
        <v>0</v>
      </c>
      <c r="Z262" s="60"/>
      <c r="AA262" s="65">
        <f>SUM($AA$263:$AA$264)</f>
        <v>0</v>
      </c>
      <c r="AB262" s="60"/>
      <c r="AC262" s="60"/>
      <c r="AD262" s="60"/>
      <c r="AE262" s="60"/>
      <c r="AF262" s="60"/>
      <c r="AG262" s="60"/>
      <c r="AH262" s="60"/>
      <c r="AI262" s="60"/>
      <c r="AJ262" s="60"/>
      <c r="AK262" s="60"/>
      <c r="AL262" s="60"/>
      <c r="AM262" s="60"/>
      <c r="AN262" s="60"/>
      <c r="AO262" s="60"/>
      <c r="AP262" s="60"/>
      <c r="AQ262" s="60"/>
      <c r="AR262" s="66" t="s">
        <v>6</v>
      </c>
      <c r="AS262" s="60"/>
      <c r="AT262" s="66" t="s">
        <v>29</v>
      </c>
      <c r="AU262" s="66" t="s">
        <v>6</v>
      </c>
      <c r="AV262" s="60"/>
      <c r="AW262" s="60"/>
      <c r="AX262" s="60"/>
      <c r="AY262" s="66" t="s">
        <v>66</v>
      </c>
      <c r="AZ262" s="60"/>
      <c r="BA262" s="60"/>
      <c r="BB262" s="60"/>
      <c r="BC262" s="60"/>
      <c r="BD262" s="60"/>
      <c r="BE262" s="60"/>
      <c r="BF262" s="60"/>
      <c r="BG262" s="60"/>
      <c r="BH262" s="60"/>
      <c r="BI262" s="60"/>
      <c r="BJ262" s="60"/>
      <c r="BK262" s="67">
        <f>SUM($BK$263:$BK$264)</f>
        <v>0</v>
      </c>
      <c r="BL262" s="60"/>
      <c r="BM262" s="60"/>
      <c r="BN262" s="60"/>
      <c r="BO262" s="60"/>
      <c r="BP262" s="60"/>
      <c r="BQ262" s="60"/>
      <c r="BR262" s="60"/>
      <c r="BS262" s="60"/>
      <c r="BT262" s="60"/>
      <c r="BU262" s="60"/>
      <c r="BV262" s="60"/>
      <c r="BW262" s="60"/>
      <c r="BX262" s="60"/>
      <c r="BY262" s="60"/>
      <c r="BZ262" s="60"/>
      <c r="CA262" s="60"/>
      <c r="CB262" s="60"/>
      <c r="CC262" s="60"/>
      <c r="CD262" s="60"/>
      <c r="CE262" s="60"/>
    </row>
    <row r="263" spans="1:83" ht="27" customHeight="1">
      <c r="A263" s="6"/>
      <c r="B263" s="16"/>
      <c r="C263" s="94">
        <v>49</v>
      </c>
      <c r="D263" s="69" t="s">
        <v>67</v>
      </c>
      <c r="E263" s="70" t="s">
        <v>117</v>
      </c>
      <c r="F263" s="215" t="s">
        <v>287</v>
      </c>
      <c r="G263" s="204"/>
      <c r="H263" s="204"/>
      <c r="I263" s="202"/>
      <c r="J263" s="71" t="s">
        <v>74</v>
      </c>
      <c r="K263" s="88">
        <v>350</v>
      </c>
      <c r="L263" s="201"/>
      <c r="M263" s="202"/>
      <c r="N263" s="203">
        <f>ROUND($L$263*$K$263,2)</f>
        <v>0</v>
      </c>
      <c r="O263" s="204"/>
      <c r="P263" s="204"/>
      <c r="Q263" s="202"/>
      <c r="R263" s="73"/>
      <c r="S263" s="16"/>
      <c r="T263" s="74"/>
      <c r="U263" s="75" t="s">
        <v>18</v>
      </c>
      <c r="V263" s="6"/>
      <c r="W263" s="6"/>
      <c r="X263" s="76">
        <v>0</v>
      </c>
      <c r="Y263" s="76">
        <f>$X$263*$K$263</f>
        <v>0</v>
      </c>
      <c r="Z263" s="76">
        <v>0</v>
      </c>
      <c r="AA263" s="77">
        <f>$Z$263*$K$263</f>
        <v>0</v>
      </c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40" t="s">
        <v>69</v>
      </c>
      <c r="AS263" s="6"/>
      <c r="AT263" s="40" t="s">
        <v>67</v>
      </c>
      <c r="AU263" s="40" t="s">
        <v>31</v>
      </c>
      <c r="AV263" s="6"/>
      <c r="AW263" s="6"/>
      <c r="AX263" s="6"/>
      <c r="AY263" s="6" t="s">
        <v>66</v>
      </c>
      <c r="AZ263" s="6"/>
      <c r="BA263" s="6"/>
      <c r="BB263" s="6"/>
      <c r="BC263" s="6"/>
      <c r="BD263" s="6"/>
      <c r="BE263" s="78">
        <f>IF($U$263="základní",$N$263,0)</f>
        <v>0</v>
      </c>
      <c r="BF263" s="78">
        <f>IF($U$263="snížená",$N$263,0)</f>
        <v>0</v>
      </c>
      <c r="BG263" s="78">
        <f>IF($U$263="zákl. přenesená",$N$263,0)</f>
        <v>0</v>
      </c>
      <c r="BH263" s="78">
        <f>IF($U$263="sníž. přenesená",$N$263,0)</f>
        <v>0</v>
      </c>
      <c r="BI263" s="78">
        <f>IF($U$263="nulová",$N$263,0)</f>
        <v>0</v>
      </c>
      <c r="BJ263" s="40" t="s">
        <v>6</v>
      </c>
      <c r="BK263" s="78">
        <f>ROUND($L$263*$K$263,2)</f>
        <v>0</v>
      </c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</row>
    <row r="264" spans="1:83" ht="20.25" customHeight="1">
      <c r="A264" s="6"/>
      <c r="B264" s="16"/>
      <c r="C264" s="6"/>
      <c r="D264" s="6"/>
      <c r="E264" s="6"/>
      <c r="F264" s="288" t="s">
        <v>118</v>
      </c>
      <c r="G264" s="289"/>
      <c r="H264" s="289"/>
      <c r="I264" s="289"/>
      <c r="J264" s="289"/>
      <c r="K264" s="289"/>
      <c r="L264" s="289"/>
      <c r="M264" s="289"/>
      <c r="N264" s="289"/>
      <c r="O264" s="289"/>
      <c r="P264" s="289"/>
      <c r="Q264" s="289"/>
      <c r="R264" s="289"/>
      <c r="S264" s="16"/>
      <c r="T264" s="141"/>
      <c r="U264" s="75"/>
      <c r="V264" s="6"/>
      <c r="W264" s="6"/>
      <c r="X264" s="76"/>
      <c r="Y264" s="76"/>
      <c r="Z264" s="76"/>
      <c r="AA264" s="77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40"/>
      <c r="AS264" s="6"/>
      <c r="AT264" s="40"/>
      <c r="AU264" s="40"/>
      <c r="AV264" s="6"/>
      <c r="AW264" s="6"/>
      <c r="AX264" s="6"/>
      <c r="AY264" s="6"/>
      <c r="AZ264" s="6"/>
      <c r="BA264" s="6"/>
      <c r="BB264" s="6"/>
      <c r="BC264" s="6"/>
      <c r="BD264" s="6"/>
      <c r="BE264" s="78"/>
      <c r="BF264" s="78"/>
      <c r="BG264" s="78"/>
      <c r="BH264" s="78"/>
      <c r="BI264" s="78"/>
      <c r="BJ264" s="40"/>
      <c r="BK264" s="78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</row>
    <row r="265" spans="1:83" s="115" customFormat="1" ht="24" customHeight="1">
      <c r="A265" s="6"/>
      <c r="B265" s="16"/>
      <c r="C265" s="132">
        <v>50</v>
      </c>
      <c r="D265" s="132" t="s">
        <v>67</v>
      </c>
      <c r="E265" s="133" t="s">
        <v>180</v>
      </c>
      <c r="F265" s="198" t="s">
        <v>181</v>
      </c>
      <c r="G265" s="199"/>
      <c r="H265" s="199"/>
      <c r="I265" s="199"/>
      <c r="J265" s="134" t="s">
        <v>74</v>
      </c>
      <c r="K265" s="135">
        <v>80</v>
      </c>
      <c r="L265" s="261"/>
      <c r="M265" s="262"/>
      <c r="N265" s="268">
        <f>ROUND($L$265*$K$265,2)</f>
        <v>0</v>
      </c>
      <c r="O265" s="199"/>
      <c r="P265" s="199"/>
      <c r="Q265" s="269"/>
      <c r="R265" s="146"/>
      <c r="S265" s="116"/>
      <c r="T265" s="79"/>
      <c r="U265" s="6"/>
      <c r="V265" s="6"/>
      <c r="W265" s="6"/>
      <c r="X265" s="6"/>
      <c r="Y265" s="6"/>
      <c r="Z265" s="6"/>
      <c r="AA265" s="31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</row>
    <row r="266" spans="1:83" s="115" customFormat="1" ht="24" customHeight="1">
      <c r="A266" s="6"/>
      <c r="B266" s="16"/>
      <c r="C266" s="6"/>
      <c r="D266" s="6"/>
      <c r="E266" s="6"/>
      <c r="F266" s="270" t="s">
        <v>181</v>
      </c>
      <c r="G266" s="270"/>
      <c r="H266" s="270"/>
      <c r="I266" s="270"/>
      <c r="J266" s="142"/>
      <c r="K266" s="142"/>
      <c r="L266" s="142"/>
      <c r="M266" s="142"/>
      <c r="N266" s="142"/>
      <c r="O266" s="142"/>
      <c r="P266" s="142"/>
      <c r="Q266" s="142"/>
      <c r="R266" s="142"/>
      <c r="S266" s="16"/>
      <c r="T266" s="79"/>
      <c r="U266" s="6"/>
      <c r="V266" s="6"/>
      <c r="W266" s="6"/>
      <c r="X266" s="6"/>
      <c r="Y266" s="6"/>
      <c r="Z266" s="6"/>
      <c r="AA266" s="31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</row>
    <row r="267" spans="1:83" ht="35.25" customHeight="1">
      <c r="A267" s="6"/>
      <c r="B267" s="16"/>
      <c r="C267" s="143"/>
      <c r="D267" s="144" t="s">
        <v>134</v>
      </c>
      <c r="E267" s="143"/>
      <c r="F267" s="143"/>
      <c r="G267" s="143"/>
      <c r="H267" s="143"/>
      <c r="I267" s="143"/>
      <c r="J267" s="143"/>
      <c r="K267" s="143"/>
      <c r="L267" s="143"/>
      <c r="M267" s="286">
        <f>SUM(M268)</f>
        <v>0</v>
      </c>
      <c r="N267" s="279"/>
      <c r="O267" s="279"/>
      <c r="P267" s="287" t="s">
        <v>157</v>
      </c>
      <c r="Q267" s="279"/>
      <c r="R267" s="142"/>
      <c r="S267" s="16"/>
      <c r="T267" s="79"/>
      <c r="U267" s="6"/>
      <c r="V267" s="6"/>
      <c r="W267" s="6"/>
      <c r="X267" s="6"/>
      <c r="Y267" s="6"/>
      <c r="Z267" s="6"/>
      <c r="AA267" s="31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</row>
    <row r="268" spans="1:83" ht="23.25" customHeight="1">
      <c r="A268" s="6"/>
      <c r="B268" s="16"/>
      <c r="C268" s="143"/>
      <c r="D268" s="145" t="s">
        <v>158</v>
      </c>
      <c r="E268" s="143"/>
      <c r="F268" s="143"/>
      <c r="G268" s="143"/>
      <c r="H268" s="143"/>
      <c r="I268" s="143"/>
      <c r="J268" s="143"/>
      <c r="K268" s="143"/>
      <c r="L268" s="143"/>
      <c r="M268" s="278">
        <f>SUM(N269,N271,N273,N274)</f>
        <v>0</v>
      </c>
      <c r="N268" s="279"/>
      <c r="O268" s="279"/>
      <c r="P268" s="280" t="s">
        <v>157</v>
      </c>
      <c r="Q268" s="279"/>
      <c r="R268" s="142"/>
      <c r="S268" s="16"/>
      <c r="T268" s="79"/>
      <c r="U268" s="6"/>
      <c r="V268" s="6"/>
      <c r="W268" s="6"/>
      <c r="X268" s="6"/>
      <c r="Y268" s="6"/>
      <c r="Z268" s="6"/>
      <c r="AA268" s="31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</row>
    <row r="269" spans="1:83" ht="75" customHeight="1">
      <c r="A269" s="6"/>
      <c r="B269" s="16"/>
      <c r="C269" s="132">
        <v>51</v>
      </c>
      <c r="D269" s="132" t="s">
        <v>67</v>
      </c>
      <c r="E269" s="133" t="s">
        <v>159</v>
      </c>
      <c r="F269" s="277" t="s">
        <v>294</v>
      </c>
      <c r="G269" s="199"/>
      <c r="H269" s="199"/>
      <c r="I269" s="199"/>
      <c r="J269" s="134" t="s">
        <v>75</v>
      </c>
      <c r="K269" s="135">
        <v>24</v>
      </c>
      <c r="L269" s="274"/>
      <c r="M269" s="275"/>
      <c r="N269" s="268">
        <f>ROUND($L$269*$K$269,2)</f>
        <v>0</v>
      </c>
      <c r="O269" s="199"/>
      <c r="P269" s="199"/>
      <c r="Q269" s="269"/>
      <c r="R269" s="146"/>
      <c r="S269" s="116"/>
      <c r="T269" s="79"/>
      <c r="U269" s="6"/>
      <c r="V269" s="6"/>
      <c r="W269" s="6"/>
      <c r="X269" s="6"/>
      <c r="Y269" s="6"/>
      <c r="Z269" s="6"/>
      <c r="AA269" s="31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</row>
    <row r="270" spans="1:83" ht="73.5" customHeight="1">
      <c r="A270" s="6"/>
      <c r="B270" s="16"/>
      <c r="C270" s="136"/>
      <c r="D270" s="136"/>
      <c r="E270" s="136"/>
      <c r="F270" s="191" t="s">
        <v>293</v>
      </c>
      <c r="G270" s="192"/>
      <c r="H270" s="192"/>
      <c r="I270" s="192"/>
      <c r="J270" s="136"/>
      <c r="K270" s="136"/>
      <c r="L270" s="136"/>
      <c r="M270" s="136"/>
      <c r="N270" s="136"/>
      <c r="O270" s="136"/>
      <c r="P270" s="136"/>
      <c r="Q270" s="136"/>
      <c r="R270" s="142"/>
      <c r="S270" s="16"/>
      <c r="T270" s="79"/>
      <c r="U270" s="6"/>
      <c r="V270" s="6"/>
      <c r="W270" s="6"/>
      <c r="X270" s="6"/>
      <c r="Y270" s="6"/>
      <c r="Z270" s="6"/>
      <c r="AA270" s="31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</row>
    <row r="271" spans="1:83" s="165" customFormat="1" ht="82.5" customHeight="1">
      <c r="A271" s="6"/>
      <c r="B271" s="16"/>
      <c r="C271" s="132">
        <v>52</v>
      </c>
      <c r="D271" s="132" t="s">
        <v>67</v>
      </c>
      <c r="E271" s="133" t="s">
        <v>319</v>
      </c>
      <c r="F271" s="277" t="s">
        <v>295</v>
      </c>
      <c r="G271" s="199"/>
      <c r="H271" s="199"/>
      <c r="I271" s="199"/>
      <c r="J271" s="134" t="s">
        <v>75</v>
      </c>
      <c r="K271" s="135">
        <v>7.5</v>
      </c>
      <c r="L271" s="274"/>
      <c r="M271" s="275"/>
      <c r="N271" s="268">
        <f>ROUND($L$271*$K$271,2)</f>
        <v>0</v>
      </c>
      <c r="O271" s="199"/>
      <c r="P271" s="199"/>
      <c r="Q271" s="269"/>
      <c r="R271" s="146"/>
      <c r="S271" s="166"/>
      <c r="T271" s="79"/>
      <c r="U271" s="6"/>
      <c r="V271" s="6"/>
      <c r="W271" s="6"/>
      <c r="X271" s="6"/>
      <c r="Y271" s="6"/>
      <c r="Z271" s="6"/>
      <c r="AA271" s="31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</row>
    <row r="272" spans="1:83" s="165" customFormat="1" ht="90.75" customHeight="1">
      <c r="A272" s="6"/>
      <c r="B272" s="16"/>
      <c r="C272" s="167"/>
      <c r="D272" s="167"/>
      <c r="E272" s="167"/>
      <c r="F272" s="191" t="s">
        <v>292</v>
      </c>
      <c r="G272" s="192"/>
      <c r="H272" s="192"/>
      <c r="I272" s="192"/>
      <c r="J272" s="167"/>
      <c r="K272" s="167"/>
      <c r="L272" s="167"/>
      <c r="M272" s="167"/>
      <c r="N272" s="167"/>
      <c r="O272" s="167"/>
      <c r="P272" s="167"/>
      <c r="Q272" s="167"/>
      <c r="R272" s="169"/>
      <c r="S272" s="166"/>
      <c r="T272" s="79"/>
      <c r="U272" s="6"/>
      <c r="V272" s="6"/>
      <c r="W272" s="6"/>
      <c r="X272" s="6"/>
      <c r="Y272" s="6"/>
      <c r="Z272" s="6"/>
      <c r="AA272" s="31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</row>
    <row r="273" spans="1:83" ht="30" customHeight="1">
      <c r="A273" s="6"/>
      <c r="B273" s="16"/>
      <c r="C273" s="132">
        <v>53</v>
      </c>
      <c r="D273" s="132" t="s">
        <v>67</v>
      </c>
      <c r="E273" s="133" t="s">
        <v>160</v>
      </c>
      <c r="F273" s="198" t="s">
        <v>161</v>
      </c>
      <c r="G273" s="199"/>
      <c r="H273" s="199"/>
      <c r="I273" s="199"/>
      <c r="J273" s="134" t="s">
        <v>136</v>
      </c>
      <c r="K273" s="153">
        <v>105.52500000000001</v>
      </c>
      <c r="L273" s="276"/>
      <c r="M273" s="276"/>
      <c r="N273" s="268">
        <f>ROUND($L$273*$K$273,2)</f>
        <v>0</v>
      </c>
      <c r="O273" s="199"/>
      <c r="P273" s="199"/>
      <c r="Q273" s="269"/>
      <c r="R273" s="146"/>
      <c r="S273" s="116"/>
      <c r="T273" s="79"/>
      <c r="U273" s="6"/>
      <c r="V273" s="6"/>
      <c r="W273" s="6"/>
      <c r="X273" s="6"/>
      <c r="Y273" s="6"/>
      <c r="Z273" s="6"/>
      <c r="AA273" s="31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</row>
    <row r="274" spans="1:83" ht="25.5" customHeight="1">
      <c r="A274" s="6"/>
      <c r="B274" s="16"/>
      <c r="C274" s="132">
        <v>54</v>
      </c>
      <c r="D274" s="132" t="s">
        <v>67</v>
      </c>
      <c r="E274" s="133" t="s">
        <v>162</v>
      </c>
      <c r="F274" s="198" t="s">
        <v>163</v>
      </c>
      <c r="G274" s="199"/>
      <c r="H274" s="199"/>
      <c r="I274" s="199"/>
      <c r="J274" s="134" t="s">
        <v>136</v>
      </c>
      <c r="K274" s="153">
        <v>105.52500000000001</v>
      </c>
      <c r="L274" s="276"/>
      <c r="M274" s="276"/>
      <c r="N274" s="268">
        <f>ROUND($L$274*$K$274,2)</f>
        <v>0</v>
      </c>
      <c r="O274" s="199"/>
      <c r="P274" s="199"/>
      <c r="Q274" s="269"/>
      <c r="R274" s="147"/>
      <c r="S274" s="116"/>
      <c r="T274" s="79"/>
      <c r="U274" s="6"/>
      <c r="V274" s="6"/>
      <c r="W274" s="6"/>
      <c r="X274" s="6"/>
      <c r="Y274" s="6"/>
      <c r="Z274" s="6"/>
      <c r="AA274" s="31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</row>
    <row r="275" spans="1:83" ht="37.5" customHeight="1">
      <c r="A275" s="60"/>
      <c r="B275" s="61"/>
      <c r="C275" s="60"/>
      <c r="D275" s="62" t="s">
        <v>50</v>
      </c>
      <c r="E275" s="60"/>
      <c r="F275" s="60"/>
      <c r="G275" s="60"/>
      <c r="H275" s="60"/>
      <c r="I275" s="60"/>
      <c r="J275" s="60"/>
      <c r="K275" s="60"/>
      <c r="L275" s="60"/>
      <c r="M275" s="60"/>
      <c r="N275" s="216">
        <f>SUM(N276,N278,N280,N283,N286)</f>
        <v>0</v>
      </c>
      <c r="O275" s="181"/>
      <c r="P275" s="181"/>
      <c r="Q275" s="181"/>
      <c r="R275" s="60"/>
      <c r="S275" s="61"/>
      <c r="T275" s="63"/>
      <c r="U275" s="60"/>
      <c r="V275" s="60"/>
      <c r="W275" s="64">
        <f>SUM($W$276:$W$288)</f>
        <v>0</v>
      </c>
      <c r="X275" s="60"/>
      <c r="Y275" s="64">
        <f>SUM($Y$276:$Y$288)</f>
        <v>0</v>
      </c>
      <c r="Z275" s="60"/>
      <c r="AA275" s="65">
        <f>SUM($AA$276:$AA$288)</f>
        <v>0</v>
      </c>
      <c r="AB275" s="60"/>
      <c r="AC275" s="60"/>
      <c r="AD275" s="60"/>
      <c r="AE275" s="60"/>
      <c r="AF275" s="60"/>
      <c r="AG275" s="60"/>
      <c r="AH275" s="60"/>
      <c r="AI275" s="60"/>
      <c r="AJ275" s="60"/>
      <c r="AK275" s="60"/>
      <c r="AL275" s="60"/>
      <c r="AM275" s="60"/>
      <c r="AN275" s="60"/>
      <c r="AO275" s="60"/>
      <c r="AP275" s="60"/>
      <c r="AQ275" s="60"/>
      <c r="AR275" s="66" t="s">
        <v>6</v>
      </c>
      <c r="AS275" s="60"/>
      <c r="AT275" s="66" t="s">
        <v>29</v>
      </c>
      <c r="AU275" s="66" t="s">
        <v>30</v>
      </c>
      <c r="AV275" s="60"/>
      <c r="AW275" s="60"/>
      <c r="AX275" s="60"/>
      <c r="AY275" s="66" t="s">
        <v>66</v>
      </c>
      <c r="AZ275" s="60"/>
      <c r="BA275" s="60"/>
      <c r="BB275" s="60"/>
      <c r="BC275" s="60"/>
      <c r="BD275" s="60"/>
      <c r="BE275" s="60"/>
      <c r="BF275" s="60"/>
      <c r="BG275" s="60"/>
      <c r="BH275" s="60"/>
      <c r="BI275" s="60"/>
      <c r="BJ275" s="60"/>
      <c r="BK275" s="67">
        <f>SUM($BK$276:$BK$288)</f>
        <v>0</v>
      </c>
      <c r="BL275" s="60"/>
      <c r="BM275" s="60"/>
      <c r="BN275" s="60"/>
      <c r="BO275" s="60"/>
      <c r="BP275" s="60"/>
      <c r="BQ275" s="60"/>
      <c r="BR275" s="60"/>
      <c r="BS275" s="60"/>
      <c r="BT275" s="60"/>
      <c r="BU275" s="60"/>
      <c r="BV275" s="60"/>
      <c r="BW275" s="60"/>
      <c r="BX275" s="60"/>
      <c r="BY275" s="60"/>
      <c r="BZ275" s="60"/>
      <c r="CA275" s="60"/>
      <c r="CB275" s="60"/>
      <c r="CC275" s="60"/>
      <c r="CD275" s="60"/>
      <c r="CE275" s="60"/>
    </row>
    <row r="276" spans="1:83" ht="51" customHeight="1">
      <c r="A276" s="6"/>
      <c r="B276" s="16"/>
      <c r="C276" s="94">
        <v>55</v>
      </c>
      <c r="D276" s="69" t="s">
        <v>67</v>
      </c>
      <c r="E276" s="70" t="s">
        <v>119</v>
      </c>
      <c r="F276" s="215" t="s">
        <v>120</v>
      </c>
      <c r="G276" s="204"/>
      <c r="H276" s="204"/>
      <c r="I276" s="202"/>
      <c r="J276" s="71" t="s">
        <v>78</v>
      </c>
      <c r="K276" s="72">
        <v>1</v>
      </c>
      <c r="L276" s="201"/>
      <c r="M276" s="202"/>
      <c r="N276" s="203">
        <f>ROUND($L$276*$K$276,2)</f>
        <v>0</v>
      </c>
      <c r="O276" s="204"/>
      <c r="P276" s="204"/>
      <c r="Q276" s="202"/>
      <c r="R276" s="73"/>
      <c r="S276" s="16"/>
      <c r="T276" s="74"/>
      <c r="U276" s="75" t="s">
        <v>18</v>
      </c>
      <c r="V276" s="6"/>
      <c r="W276" s="6"/>
      <c r="X276" s="76">
        <v>0</v>
      </c>
      <c r="Y276" s="76">
        <f>$X$276*$K$276</f>
        <v>0</v>
      </c>
      <c r="Z276" s="76">
        <v>0</v>
      </c>
      <c r="AA276" s="77">
        <f>$Z$276*$K$276</f>
        <v>0</v>
      </c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40" t="s">
        <v>121</v>
      </c>
      <c r="AS276" s="6"/>
      <c r="AT276" s="40" t="s">
        <v>67</v>
      </c>
      <c r="AU276" s="40" t="s">
        <v>6</v>
      </c>
      <c r="AV276" s="6"/>
      <c r="AW276" s="6"/>
      <c r="AX276" s="6"/>
      <c r="AY276" s="6" t="s">
        <v>66</v>
      </c>
      <c r="AZ276" s="6"/>
      <c r="BA276" s="6"/>
      <c r="BB276" s="6"/>
      <c r="BC276" s="6"/>
      <c r="BD276" s="6"/>
      <c r="BE276" s="78">
        <f>IF($U$276="základní",$N$276,0)</f>
        <v>0</v>
      </c>
      <c r="BF276" s="78">
        <f>IF($U$276="snížená",$N$276,0)</f>
        <v>0</v>
      </c>
      <c r="BG276" s="78">
        <f>IF($U$276="zákl. přenesená",$N$276,0)</f>
        <v>0</v>
      </c>
      <c r="BH276" s="78">
        <f>IF($U$276="sníž. přenesená",$N$276,0)</f>
        <v>0</v>
      </c>
      <c r="BI276" s="78">
        <f>IF($U$276="nulová",$N$276,0)</f>
        <v>0</v>
      </c>
      <c r="BJ276" s="40" t="s">
        <v>6</v>
      </c>
      <c r="BK276" s="78">
        <f>ROUND($L$276*$K$276,2)</f>
        <v>0</v>
      </c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</row>
    <row r="277" spans="1:83" ht="27" customHeight="1">
      <c r="A277" s="6"/>
      <c r="B277" s="16"/>
      <c r="C277" s="6"/>
      <c r="D277" s="6"/>
      <c r="E277" s="6"/>
      <c r="F277" s="200" t="s">
        <v>120</v>
      </c>
      <c r="G277" s="181"/>
      <c r="H277" s="181"/>
      <c r="I277" s="181"/>
      <c r="J277" s="181"/>
      <c r="K277" s="181"/>
      <c r="L277" s="181"/>
      <c r="M277" s="181"/>
      <c r="N277" s="181"/>
      <c r="O277" s="181"/>
      <c r="P277" s="181"/>
      <c r="Q277" s="181"/>
      <c r="R277" s="181"/>
      <c r="S277" s="16"/>
      <c r="T277" s="79"/>
      <c r="U277" s="6"/>
      <c r="V277" s="6"/>
      <c r="W277" s="6"/>
      <c r="X277" s="6"/>
      <c r="Y277" s="6"/>
      <c r="Z277" s="6"/>
      <c r="AA277" s="31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 t="s">
        <v>70</v>
      </c>
      <c r="AU277" s="6" t="s">
        <v>6</v>
      </c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</row>
    <row r="278" spans="1:83" ht="27" customHeight="1">
      <c r="A278" s="6"/>
      <c r="B278" s="16"/>
      <c r="C278" s="94">
        <v>56</v>
      </c>
      <c r="D278" s="69" t="s">
        <v>67</v>
      </c>
      <c r="E278" s="70" t="s">
        <v>122</v>
      </c>
      <c r="F278" s="215" t="s">
        <v>123</v>
      </c>
      <c r="G278" s="204"/>
      <c r="H278" s="204"/>
      <c r="I278" s="202"/>
      <c r="J278" s="71" t="s">
        <v>78</v>
      </c>
      <c r="K278" s="72">
        <v>1</v>
      </c>
      <c r="L278" s="201"/>
      <c r="M278" s="202"/>
      <c r="N278" s="203">
        <f>ROUND($L$278*$K$278,2)</f>
        <v>0</v>
      </c>
      <c r="O278" s="204"/>
      <c r="P278" s="204"/>
      <c r="Q278" s="202"/>
      <c r="R278" s="73"/>
      <c r="S278" s="16"/>
      <c r="T278" s="74"/>
      <c r="U278" s="75" t="s">
        <v>18</v>
      </c>
      <c r="V278" s="6"/>
      <c r="W278" s="6"/>
      <c r="X278" s="76">
        <v>0</v>
      </c>
      <c r="Y278" s="76">
        <f>$X$278*$K$278</f>
        <v>0</v>
      </c>
      <c r="Z278" s="76">
        <v>0</v>
      </c>
      <c r="AA278" s="77">
        <f>$Z$278*$K$278</f>
        <v>0</v>
      </c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40" t="s">
        <v>121</v>
      </c>
      <c r="AS278" s="6"/>
      <c r="AT278" s="40" t="s">
        <v>67</v>
      </c>
      <c r="AU278" s="40" t="s">
        <v>6</v>
      </c>
      <c r="AV278" s="6"/>
      <c r="AW278" s="6"/>
      <c r="AX278" s="6"/>
      <c r="AY278" s="6" t="s">
        <v>66</v>
      </c>
      <c r="AZ278" s="6"/>
      <c r="BA278" s="6"/>
      <c r="BB278" s="6"/>
      <c r="BC278" s="6"/>
      <c r="BD278" s="6"/>
      <c r="BE278" s="78">
        <f>IF($U$278="základní",$N$278,0)</f>
        <v>0</v>
      </c>
      <c r="BF278" s="78">
        <f>IF($U$278="snížená",$N$278,0)</f>
        <v>0</v>
      </c>
      <c r="BG278" s="78">
        <f>IF($U$278="zákl. přenesená",$N$278,0)</f>
        <v>0</v>
      </c>
      <c r="BH278" s="78">
        <f>IF($U$278="sníž. přenesená",$N$278,0)</f>
        <v>0</v>
      </c>
      <c r="BI278" s="78">
        <f>IF($U$278="nulová",$N$278,0)</f>
        <v>0</v>
      </c>
      <c r="BJ278" s="40" t="s">
        <v>6</v>
      </c>
      <c r="BK278" s="78">
        <f>ROUND($L$278*$K$278,2)</f>
        <v>0</v>
      </c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</row>
    <row r="279" spans="1:83" ht="38.25" customHeight="1">
      <c r="A279" s="6"/>
      <c r="B279" s="16"/>
      <c r="C279" s="6"/>
      <c r="D279" s="6"/>
      <c r="E279" s="6"/>
      <c r="F279" s="200" t="s">
        <v>124</v>
      </c>
      <c r="G279" s="181"/>
      <c r="H279" s="181"/>
      <c r="I279" s="181"/>
      <c r="J279" s="181"/>
      <c r="K279" s="181"/>
      <c r="L279" s="181"/>
      <c r="M279" s="181"/>
      <c r="N279" s="181"/>
      <c r="O279" s="181"/>
      <c r="P279" s="181"/>
      <c r="Q279" s="181"/>
      <c r="R279" s="181"/>
      <c r="S279" s="16"/>
      <c r="T279" s="79"/>
      <c r="U279" s="6"/>
      <c r="V279" s="6"/>
      <c r="W279" s="6"/>
      <c r="X279" s="6"/>
      <c r="Y279" s="6"/>
      <c r="Z279" s="6"/>
      <c r="AA279" s="31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 t="s">
        <v>70</v>
      </c>
      <c r="AU279" s="6" t="s">
        <v>6</v>
      </c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</row>
    <row r="280" spans="1:83" ht="37.5" customHeight="1">
      <c r="A280" s="6"/>
      <c r="B280" s="16"/>
      <c r="C280" s="94">
        <v>57</v>
      </c>
      <c r="D280" s="69" t="s">
        <v>67</v>
      </c>
      <c r="E280" s="70" t="s">
        <v>125</v>
      </c>
      <c r="F280" s="263" t="s">
        <v>126</v>
      </c>
      <c r="G280" s="204"/>
      <c r="H280" s="204"/>
      <c r="I280" s="202"/>
      <c r="J280" s="71" t="s">
        <v>76</v>
      </c>
      <c r="K280" s="72">
        <v>90</v>
      </c>
      <c r="L280" s="201"/>
      <c r="M280" s="202"/>
      <c r="N280" s="203">
        <f>ROUND($L$280*$K$280,2)</f>
        <v>0</v>
      </c>
      <c r="O280" s="204"/>
      <c r="P280" s="204"/>
      <c r="Q280" s="202"/>
      <c r="R280" s="73"/>
      <c r="S280" s="16"/>
      <c r="T280" s="74"/>
      <c r="U280" s="75" t="s">
        <v>18</v>
      </c>
      <c r="V280" s="6"/>
      <c r="W280" s="6"/>
      <c r="X280" s="76">
        <v>0</v>
      </c>
      <c r="Y280" s="76">
        <f>$X$280*$K$280</f>
        <v>0</v>
      </c>
      <c r="Z280" s="76">
        <v>0</v>
      </c>
      <c r="AA280" s="77">
        <f>$Z$280*$K$280</f>
        <v>0</v>
      </c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40" t="s">
        <v>79</v>
      </c>
      <c r="AS280" s="6"/>
      <c r="AT280" s="40" t="s">
        <v>67</v>
      </c>
      <c r="AU280" s="40" t="s">
        <v>6</v>
      </c>
      <c r="AV280" s="6"/>
      <c r="AW280" s="6"/>
      <c r="AX280" s="6"/>
      <c r="AY280" s="6" t="s">
        <v>66</v>
      </c>
      <c r="AZ280" s="6"/>
      <c r="BA280" s="6"/>
      <c r="BB280" s="6"/>
      <c r="BC280" s="6"/>
      <c r="BD280" s="6"/>
      <c r="BE280" s="78">
        <f>IF($U$280="základní",$N$280,0)</f>
        <v>0</v>
      </c>
      <c r="BF280" s="78">
        <f>IF($U$280="snížená",$N$280,0)</f>
        <v>0</v>
      </c>
      <c r="BG280" s="78">
        <f>IF($U$280="zákl. přenesená",$N$280,0)</f>
        <v>0</v>
      </c>
      <c r="BH280" s="78">
        <f>IF($U$280="sníž. přenesená",$N$280,0)</f>
        <v>0</v>
      </c>
      <c r="BI280" s="78">
        <f>IF($U$280="nulová",$N$280,0)</f>
        <v>0</v>
      </c>
      <c r="BJ280" s="40" t="s">
        <v>6</v>
      </c>
      <c r="BK280" s="78">
        <f>ROUND($L$280*$K$280,2)</f>
        <v>0</v>
      </c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</row>
    <row r="281" spans="1:83" ht="27" customHeight="1">
      <c r="A281" s="6"/>
      <c r="B281" s="16"/>
      <c r="C281" s="6"/>
      <c r="D281" s="6"/>
      <c r="E281" s="6"/>
      <c r="F281" s="200" t="s">
        <v>126</v>
      </c>
      <c r="G281" s="181"/>
      <c r="H281" s="181"/>
      <c r="I281" s="181"/>
      <c r="J281" s="181"/>
      <c r="K281" s="181"/>
      <c r="L281" s="181"/>
      <c r="M281" s="181"/>
      <c r="N281" s="181"/>
      <c r="O281" s="181"/>
      <c r="P281" s="181"/>
      <c r="Q281" s="181"/>
      <c r="R281" s="181"/>
      <c r="S281" s="16"/>
      <c r="T281" s="79"/>
      <c r="U281" s="6"/>
      <c r="V281" s="6"/>
      <c r="W281" s="6"/>
      <c r="X281" s="6"/>
      <c r="Y281" s="6"/>
      <c r="Z281" s="6"/>
      <c r="AA281" s="31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 t="s">
        <v>70</v>
      </c>
      <c r="AU281" s="6" t="s">
        <v>6</v>
      </c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</row>
    <row r="282" spans="1:83" ht="39.75" customHeight="1">
      <c r="A282" s="6"/>
      <c r="B282" s="16"/>
      <c r="C282" s="6"/>
      <c r="D282" s="6"/>
      <c r="E282" s="6"/>
      <c r="F282" s="250" t="s">
        <v>127</v>
      </c>
      <c r="G282" s="181"/>
      <c r="H282" s="181"/>
      <c r="I282" s="181"/>
      <c r="J282" s="181"/>
      <c r="K282" s="181"/>
      <c r="L282" s="181"/>
      <c r="M282" s="181"/>
      <c r="N282" s="181"/>
      <c r="O282" s="181"/>
      <c r="P282" s="181"/>
      <c r="Q282" s="181"/>
      <c r="R282" s="181"/>
      <c r="S282" s="16"/>
      <c r="T282" s="79"/>
      <c r="U282" s="6"/>
      <c r="V282" s="6"/>
      <c r="W282" s="6"/>
      <c r="X282" s="6"/>
      <c r="Y282" s="6"/>
      <c r="Z282" s="6"/>
      <c r="AA282" s="31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 t="s">
        <v>73</v>
      </c>
      <c r="AU282" s="6" t="s">
        <v>6</v>
      </c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</row>
    <row r="283" spans="1:83" ht="27" customHeight="1">
      <c r="A283" s="6"/>
      <c r="B283" s="16"/>
      <c r="C283" s="94">
        <v>58</v>
      </c>
      <c r="D283" s="69" t="s">
        <v>67</v>
      </c>
      <c r="E283" s="70" t="s">
        <v>128</v>
      </c>
      <c r="F283" s="215" t="s">
        <v>129</v>
      </c>
      <c r="G283" s="204"/>
      <c r="H283" s="204"/>
      <c r="I283" s="202"/>
      <c r="J283" s="71" t="s">
        <v>80</v>
      </c>
      <c r="K283" s="72">
        <v>50</v>
      </c>
      <c r="L283" s="201"/>
      <c r="M283" s="202"/>
      <c r="N283" s="203">
        <f>ROUND($L$283*$K$283,2)</f>
        <v>0</v>
      </c>
      <c r="O283" s="204"/>
      <c r="P283" s="204"/>
      <c r="Q283" s="202"/>
      <c r="R283" s="73"/>
      <c r="S283" s="16"/>
      <c r="T283" s="74"/>
      <c r="U283" s="75" t="s">
        <v>18</v>
      </c>
      <c r="V283" s="6"/>
      <c r="W283" s="6"/>
      <c r="X283" s="76">
        <v>0</v>
      </c>
      <c r="Y283" s="76">
        <f>$X$283*$K$283</f>
        <v>0</v>
      </c>
      <c r="Z283" s="76">
        <v>0</v>
      </c>
      <c r="AA283" s="77">
        <f>$Z$283*$K$283</f>
        <v>0</v>
      </c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40" t="s">
        <v>79</v>
      </c>
      <c r="AS283" s="6"/>
      <c r="AT283" s="40" t="s">
        <v>67</v>
      </c>
      <c r="AU283" s="40" t="s">
        <v>6</v>
      </c>
      <c r="AV283" s="6"/>
      <c r="AW283" s="6"/>
      <c r="AX283" s="6"/>
      <c r="AY283" s="6" t="s">
        <v>66</v>
      </c>
      <c r="AZ283" s="6"/>
      <c r="BA283" s="6"/>
      <c r="BB283" s="6"/>
      <c r="BC283" s="6"/>
      <c r="BD283" s="6"/>
      <c r="BE283" s="78">
        <f>IF($U$283="základní",$N$283,0)</f>
        <v>0</v>
      </c>
      <c r="BF283" s="78">
        <f>IF($U$283="snížená",$N$283,0)</f>
        <v>0</v>
      </c>
      <c r="BG283" s="78">
        <f>IF($U$283="zákl. přenesená",$N$283,0)</f>
        <v>0</v>
      </c>
      <c r="BH283" s="78">
        <f>IF($U$283="sníž. přenesená",$N$283,0)</f>
        <v>0</v>
      </c>
      <c r="BI283" s="78">
        <f>IF($U$283="nulová",$N$283,0)</f>
        <v>0</v>
      </c>
      <c r="BJ283" s="40" t="s">
        <v>6</v>
      </c>
      <c r="BK283" s="78">
        <f>ROUND($L$283*$K$283,2)</f>
        <v>0</v>
      </c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</row>
    <row r="284" spans="1:83" ht="16.5" customHeight="1">
      <c r="A284" s="6"/>
      <c r="B284" s="16"/>
      <c r="C284" s="6"/>
      <c r="D284" s="6"/>
      <c r="E284" s="6"/>
      <c r="F284" s="200" t="s">
        <v>129</v>
      </c>
      <c r="G284" s="181"/>
      <c r="H284" s="181"/>
      <c r="I284" s="181"/>
      <c r="J284" s="181"/>
      <c r="K284" s="181"/>
      <c r="L284" s="181"/>
      <c r="M284" s="181"/>
      <c r="N284" s="181"/>
      <c r="O284" s="181"/>
      <c r="P284" s="181"/>
      <c r="Q284" s="181"/>
      <c r="R284" s="181"/>
      <c r="S284" s="16"/>
      <c r="T284" s="79"/>
      <c r="U284" s="6"/>
      <c r="V284" s="6"/>
      <c r="W284" s="6"/>
      <c r="X284" s="6"/>
      <c r="Y284" s="6"/>
      <c r="Z284" s="6"/>
      <c r="AA284" s="31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 t="s">
        <v>70</v>
      </c>
      <c r="AU284" s="6" t="s">
        <v>6</v>
      </c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</row>
    <row r="285" spans="1:83" ht="39" customHeight="1">
      <c r="A285" s="6"/>
      <c r="B285" s="16"/>
      <c r="C285" s="6"/>
      <c r="D285" s="6"/>
      <c r="E285" s="6"/>
      <c r="F285" s="250" t="s">
        <v>130</v>
      </c>
      <c r="G285" s="181"/>
      <c r="H285" s="181"/>
      <c r="I285" s="181"/>
      <c r="J285" s="181"/>
      <c r="K285" s="181"/>
      <c r="L285" s="181"/>
      <c r="M285" s="181"/>
      <c r="N285" s="181"/>
      <c r="O285" s="181"/>
      <c r="P285" s="181"/>
      <c r="Q285" s="181"/>
      <c r="R285" s="181"/>
      <c r="S285" s="16"/>
      <c r="T285" s="79"/>
      <c r="U285" s="6"/>
      <c r="V285" s="6"/>
      <c r="W285" s="6"/>
      <c r="X285" s="6"/>
      <c r="Y285" s="6"/>
      <c r="Z285" s="6"/>
      <c r="AA285" s="31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 t="s">
        <v>73</v>
      </c>
      <c r="AU285" s="6" t="s">
        <v>6</v>
      </c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</row>
    <row r="286" spans="1:83" ht="39" customHeight="1">
      <c r="A286" s="6"/>
      <c r="B286" s="16"/>
      <c r="C286" s="94">
        <v>59</v>
      </c>
      <c r="D286" s="69" t="s">
        <v>67</v>
      </c>
      <c r="E286" s="70" t="s">
        <v>131</v>
      </c>
      <c r="F286" s="215" t="s">
        <v>132</v>
      </c>
      <c r="G286" s="204"/>
      <c r="H286" s="204"/>
      <c r="I286" s="202"/>
      <c r="J286" s="71" t="s">
        <v>80</v>
      </c>
      <c r="K286" s="72">
        <v>8</v>
      </c>
      <c r="L286" s="201"/>
      <c r="M286" s="202"/>
      <c r="N286" s="203">
        <f>ROUND($L$286*$K$286,2)</f>
        <v>0</v>
      </c>
      <c r="O286" s="204"/>
      <c r="P286" s="204"/>
      <c r="Q286" s="202"/>
      <c r="R286" s="73"/>
      <c r="S286" s="16"/>
      <c r="T286" s="74"/>
      <c r="U286" s="75" t="s">
        <v>18</v>
      </c>
      <c r="V286" s="6"/>
      <c r="W286" s="6"/>
      <c r="X286" s="76">
        <v>0</v>
      </c>
      <c r="Y286" s="76">
        <f>$X$286*$K$286</f>
        <v>0</v>
      </c>
      <c r="Z286" s="76">
        <v>0</v>
      </c>
      <c r="AA286" s="77">
        <f>$Z$286*$K$286</f>
        <v>0</v>
      </c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40" t="s">
        <v>79</v>
      </c>
      <c r="AS286" s="6"/>
      <c r="AT286" s="40" t="s">
        <v>67</v>
      </c>
      <c r="AU286" s="40" t="s">
        <v>6</v>
      </c>
      <c r="AV286" s="6"/>
      <c r="AW286" s="6"/>
      <c r="AX286" s="6"/>
      <c r="AY286" s="6" t="s">
        <v>66</v>
      </c>
      <c r="AZ286" s="6"/>
      <c r="BA286" s="6"/>
      <c r="BB286" s="6"/>
      <c r="BC286" s="6"/>
      <c r="BD286" s="6"/>
      <c r="BE286" s="78">
        <f>IF($U$286="základní",$N$286,0)</f>
        <v>0</v>
      </c>
      <c r="BF286" s="78">
        <f>IF($U$286="snížená",$N$286,0)</f>
        <v>0</v>
      </c>
      <c r="BG286" s="78">
        <f>IF($U$286="zákl. přenesená",$N$286,0)</f>
        <v>0</v>
      </c>
      <c r="BH286" s="78">
        <f>IF($U$286="sníž. přenesená",$N$286,0)</f>
        <v>0</v>
      </c>
      <c r="BI286" s="78">
        <f>IF($U$286="nulová",$N$286,0)</f>
        <v>0</v>
      </c>
      <c r="BJ286" s="40" t="s">
        <v>6</v>
      </c>
      <c r="BK286" s="78">
        <f>ROUND($L$286*$K$286,2)</f>
        <v>0</v>
      </c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</row>
    <row r="287" spans="1:83" ht="16.5" customHeight="1">
      <c r="A287" s="6"/>
      <c r="B287" s="16"/>
      <c r="C287" s="6"/>
      <c r="D287" s="6"/>
      <c r="E287" s="6"/>
      <c r="F287" s="200" t="s">
        <v>132</v>
      </c>
      <c r="G287" s="181"/>
      <c r="H287" s="181"/>
      <c r="I287" s="181"/>
      <c r="J287" s="181"/>
      <c r="K287" s="181"/>
      <c r="L287" s="181"/>
      <c r="M287" s="181"/>
      <c r="N287" s="181"/>
      <c r="O287" s="181"/>
      <c r="P287" s="181"/>
      <c r="Q287" s="181"/>
      <c r="R287" s="181"/>
      <c r="S287" s="16"/>
      <c r="T287" s="79"/>
      <c r="U287" s="6"/>
      <c r="V287" s="6"/>
      <c r="W287" s="6"/>
      <c r="X287" s="6"/>
      <c r="Y287" s="6"/>
      <c r="Z287" s="6"/>
      <c r="AA287" s="31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 t="s">
        <v>70</v>
      </c>
      <c r="AU287" s="6" t="s">
        <v>6</v>
      </c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</row>
    <row r="288" spans="1:83" ht="65.25" customHeight="1">
      <c r="A288" s="6"/>
      <c r="B288" s="16"/>
      <c r="C288" s="6"/>
      <c r="D288" s="6"/>
      <c r="E288" s="6"/>
      <c r="F288" s="250" t="s">
        <v>133</v>
      </c>
      <c r="G288" s="181"/>
      <c r="H288" s="181"/>
      <c r="I288" s="181"/>
      <c r="J288" s="181"/>
      <c r="K288" s="181"/>
      <c r="L288" s="181"/>
      <c r="M288" s="181"/>
      <c r="N288" s="181"/>
      <c r="O288" s="181"/>
      <c r="P288" s="181"/>
      <c r="Q288" s="181"/>
      <c r="R288" s="181"/>
      <c r="S288" s="16"/>
      <c r="T288" s="79"/>
      <c r="U288" s="6"/>
      <c r="V288" s="6"/>
      <c r="W288" s="6"/>
      <c r="X288" s="6"/>
      <c r="Y288" s="6"/>
      <c r="Z288" s="6"/>
      <c r="AA288" s="31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 t="s">
        <v>73</v>
      </c>
      <c r="AU288" s="6" t="s">
        <v>6</v>
      </c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</row>
    <row r="289" spans="1:83" ht="7.5" customHeight="1">
      <c r="A289" s="6"/>
      <c r="B289" s="25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1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</row>
    <row r="290" spans="1:83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</row>
    <row r="291" spans="1:83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</row>
    <row r="292" spans="1:83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</row>
    <row r="293" spans="1:8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</row>
    <row r="294" spans="1:83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</row>
    <row r="295" spans="1:83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</row>
    <row r="296" spans="1:83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</row>
    <row r="297" spans="1:83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</row>
    <row r="298" spans="1:83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</row>
    <row r="299" spans="1:83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</row>
    <row r="300" spans="1:83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</row>
    <row r="301" spans="1:83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</row>
    <row r="302" spans="1:83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</row>
    <row r="303" spans="1:8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</row>
    <row r="304" spans="1:83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</row>
    <row r="305" spans="1:83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</row>
    <row r="306" spans="1:83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</row>
    <row r="307" spans="1:83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</row>
    <row r="308" spans="1:83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</row>
    <row r="309" spans="1:83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</row>
    <row r="310" spans="1:83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</row>
    <row r="311" spans="1:83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</row>
    <row r="312" spans="1:83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</row>
    <row r="313" spans="1:8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</row>
    <row r="314" spans="1:83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</row>
    <row r="315" spans="1:83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</row>
    <row r="316" spans="1:83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</row>
    <row r="317" spans="1:83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</row>
    <row r="318" spans="1:83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</row>
    <row r="319" spans="1:83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</row>
    <row r="320" spans="1:83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</row>
    <row r="321" spans="1:83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</row>
    <row r="322" spans="1:83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</row>
    <row r="323" spans="1:8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</row>
    <row r="324" spans="1:83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</row>
    <row r="325" spans="1:83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</row>
    <row r="326" spans="1:83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</row>
    <row r="327" spans="1:83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</row>
    <row r="328" spans="1:83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</row>
    <row r="329" spans="1:83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</row>
    <row r="330" spans="1:83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</row>
    <row r="331" spans="1:83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</row>
    <row r="332" spans="1:83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</row>
    <row r="333" spans="1:8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</row>
    <row r="334" spans="1:83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</row>
    <row r="335" spans="1:83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</row>
    <row r="336" spans="1:83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</row>
    <row r="337" spans="1:83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</row>
    <row r="338" spans="1:83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</row>
    <row r="339" spans="1:83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</row>
    <row r="340" spans="1:83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</row>
    <row r="341" spans="1:83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</row>
    <row r="342" spans="1:83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</row>
    <row r="343" spans="1:8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</row>
    <row r="344" spans="1:83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</row>
    <row r="345" spans="1:83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</row>
    <row r="346" spans="1:83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</row>
    <row r="347" spans="1:83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</row>
    <row r="348" spans="1:83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</row>
    <row r="349" spans="1:83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</row>
    <row r="350" spans="1:83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</row>
    <row r="351" spans="1:83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</row>
    <row r="352" spans="1:83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</row>
    <row r="353" spans="1:8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</row>
    <row r="354" spans="1:83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</row>
    <row r="355" spans="1:83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</row>
    <row r="356" spans="1:83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</row>
    <row r="357" spans="1:83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</row>
    <row r="358" spans="1:83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</row>
    <row r="359" spans="1:83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</row>
    <row r="360" spans="1:83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</row>
    <row r="361" spans="1:83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</row>
    <row r="362" spans="1:83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</row>
    <row r="363" spans="1:8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</row>
    <row r="364" spans="1:83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</row>
    <row r="365" spans="1:83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</row>
    <row r="366" spans="1:83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</row>
    <row r="367" spans="1:83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</row>
    <row r="368" spans="1:83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</row>
    <row r="369" spans="1:83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</row>
    <row r="370" spans="1:83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</row>
    <row r="371" spans="1:83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</row>
    <row r="372" spans="1:83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</row>
    <row r="373" spans="1:8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</row>
    <row r="374" spans="1:83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</row>
    <row r="375" spans="1:83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</row>
    <row r="376" spans="1:83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</row>
    <row r="377" spans="1:83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</row>
    <row r="378" spans="1:83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</row>
    <row r="379" spans="1:83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</row>
    <row r="380" spans="1:83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</row>
    <row r="381" spans="1:83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</row>
    <row r="382" spans="1:83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</row>
    <row r="383" spans="1: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</row>
    <row r="384" spans="1:83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</row>
    <row r="385" spans="1:83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</row>
    <row r="386" spans="1:83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</row>
    <row r="387" spans="1:83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</row>
    <row r="388" spans="1:83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</row>
    <row r="389" spans="1:83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</row>
    <row r="390" spans="1:83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</row>
    <row r="391" spans="1:83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</row>
    <row r="392" spans="1:83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</row>
    <row r="393" spans="1:8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</row>
    <row r="394" spans="1:83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</row>
    <row r="395" spans="1:83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</row>
    <row r="396" spans="1:83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</row>
    <row r="397" spans="1:83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</row>
    <row r="398" spans="1:83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</row>
    <row r="399" spans="1:83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</row>
    <row r="400" spans="1:83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</row>
    <row r="401" spans="1:83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</row>
    <row r="402" spans="1:83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</row>
    <row r="403" spans="1:8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</row>
    <row r="404" spans="1:83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</row>
    <row r="405" spans="1:83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</row>
    <row r="406" spans="1:83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</row>
    <row r="407" spans="1:83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</row>
    <row r="408" spans="1:83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</row>
    <row r="409" spans="1:83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</row>
    <row r="410" spans="1:83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</row>
    <row r="411" spans="1:83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</row>
    <row r="412" spans="1:83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</row>
    <row r="413" spans="1:8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</row>
    <row r="414" spans="1:83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</row>
    <row r="415" spans="1:83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</row>
    <row r="416" spans="1:83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</row>
    <row r="417" spans="1:83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</row>
    <row r="418" spans="1:83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</row>
    <row r="419" spans="1:83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</row>
    <row r="420" spans="1:83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</row>
    <row r="421" spans="1:83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</row>
    <row r="422" spans="1:83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</row>
    <row r="423" spans="1:8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</row>
    <row r="424" spans="1:83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</row>
    <row r="425" spans="1:83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</row>
    <row r="426" spans="1:83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</row>
    <row r="427" spans="1:83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</row>
    <row r="428" spans="1:83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</row>
    <row r="429" spans="1:83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</row>
    <row r="430" spans="1:83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</row>
    <row r="431" spans="1:83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</row>
    <row r="432" spans="1:83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</row>
    <row r="433" spans="1:8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</row>
    <row r="434" spans="1:83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</row>
    <row r="435" spans="1:83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</row>
    <row r="436" spans="1:83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</row>
    <row r="437" spans="1:83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</row>
    <row r="438" spans="1:83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</row>
    <row r="439" spans="1:83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</row>
    <row r="440" spans="1:83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</row>
    <row r="441" spans="1:83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</row>
    <row r="442" spans="1:83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</row>
    <row r="443" spans="1:8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</row>
    <row r="444" spans="1:83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</row>
    <row r="445" spans="1:83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</row>
    <row r="446" spans="1:83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</row>
    <row r="447" spans="1:83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</row>
    <row r="448" spans="1:83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</row>
    <row r="449" spans="1:83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</row>
    <row r="450" spans="1:83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</row>
    <row r="451" spans="1:83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</row>
    <row r="452" spans="1:83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</row>
    <row r="453" spans="1:8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</row>
    <row r="454" spans="1:83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</row>
    <row r="455" spans="1:83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</row>
    <row r="456" spans="1:83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</row>
    <row r="457" spans="1:83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</row>
    <row r="458" spans="1:83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</row>
    <row r="459" spans="1:83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</row>
    <row r="460" spans="1:83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</row>
    <row r="461" spans="1:83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</row>
    <row r="462" spans="1:83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</row>
    <row r="463" spans="1:8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</row>
    <row r="464" spans="1:83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</row>
    <row r="465" spans="1:83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</row>
    <row r="466" spans="1:83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</row>
    <row r="467" spans="1:83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</row>
    <row r="468" spans="1:83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</row>
    <row r="469" spans="1:83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</row>
    <row r="470" spans="1:83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</row>
    <row r="471" spans="1:83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</row>
    <row r="472" spans="1:83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</row>
    <row r="473" spans="1:8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</row>
    <row r="474" spans="1:83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</row>
    <row r="475" spans="1:83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</row>
    <row r="476" spans="1:83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</row>
    <row r="477" spans="1:83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</row>
    <row r="478" spans="1:83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</row>
    <row r="479" spans="1:83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</row>
    <row r="480" spans="1:83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</row>
    <row r="481" spans="1:83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</row>
    <row r="482" spans="1:83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</row>
    <row r="483" spans="1: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</row>
    <row r="484" spans="1:83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</row>
    <row r="485" spans="1:83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</row>
    <row r="486" spans="1:83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</row>
    <row r="487" spans="1:83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</row>
    <row r="488" spans="1:83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</row>
    <row r="489" spans="1:83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</row>
    <row r="490" spans="1:83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</row>
    <row r="491" spans="1:83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</row>
    <row r="492" spans="1:83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</row>
    <row r="493" spans="1:8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</row>
    <row r="494" spans="1:83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</row>
    <row r="495" spans="1:83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</row>
    <row r="496" spans="1:83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</row>
    <row r="497" spans="1:83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</row>
    <row r="498" spans="1:83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</row>
    <row r="499" spans="1:83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</row>
    <row r="500" spans="1:83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</row>
    <row r="501" spans="1:83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</row>
    <row r="502" spans="1:83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</row>
    <row r="503" spans="1:8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</row>
    <row r="504" spans="1:83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</row>
    <row r="505" spans="1:83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</row>
    <row r="506" spans="1:83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</row>
    <row r="507" spans="1:83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</row>
    <row r="508" spans="1:83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</row>
    <row r="509" spans="1:83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</row>
    <row r="510" spans="1:83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</row>
    <row r="511" spans="1:83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</row>
    <row r="512" spans="1:83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</row>
    <row r="513" spans="1:8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</row>
    <row r="514" spans="1:83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</row>
    <row r="515" spans="1:83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</row>
    <row r="516" spans="1:83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</row>
    <row r="517" spans="1:83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</row>
    <row r="518" spans="1:83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</row>
    <row r="519" spans="1:83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</row>
    <row r="520" spans="1:83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</row>
    <row r="521" spans="1:83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</row>
    <row r="522" spans="1:83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</row>
    <row r="523" spans="1:8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</row>
    <row r="524" spans="1:83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</row>
    <row r="525" spans="1:83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</row>
    <row r="526" spans="1:83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</row>
    <row r="527" spans="1:83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</row>
    <row r="528" spans="1:83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</row>
    <row r="529" spans="1:83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</row>
    <row r="530" spans="1:83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</row>
    <row r="531" spans="1:83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</row>
    <row r="532" spans="1:83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</row>
    <row r="533" spans="1:8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</row>
    <row r="534" spans="1:83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</row>
    <row r="535" spans="1:83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</row>
    <row r="536" spans="1:83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</row>
    <row r="537" spans="1:83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</row>
    <row r="538" spans="1:83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</row>
    <row r="539" spans="1:83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</row>
    <row r="540" spans="1:83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</row>
    <row r="541" spans="1:83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</row>
    <row r="542" spans="1:83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</row>
    <row r="543" spans="1:8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</row>
    <row r="544" spans="1:83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</row>
    <row r="545" spans="1:83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</row>
    <row r="546" spans="1:83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</row>
    <row r="547" spans="1:83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</row>
    <row r="548" spans="1:83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</row>
    <row r="549" spans="1:83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</row>
    <row r="550" spans="1:83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</row>
    <row r="551" spans="1:83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</row>
    <row r="552" spans="1:83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</row>
    <row r="553" spans="1:8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</row>
    <row r="554" spans="1:83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</row>
    <row r="555" spans="1:83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</row>
    <row r="556" spans="1:83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</row>
    <row r="557" spans="1:83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</row>
    <row r="558" spans="1:83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</row>
    <row r="559" spans="1:83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</row>
    <row r="560" spans="1:83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</row>
    <row r="561" spans="1:83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</row>
    <row r="562" spans="1:83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</row>
    <row r="563" spans="1:8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</row>
    <row r="564" spans="1:83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</row>
    <row r="565" spans="1:83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</row>
    <row r="566" spans="1:83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</row>
    <row r="567" spans="1:83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</row>
    <row r="568" spans="1:83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</row>
    <row r="569" spans="1:83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</row>
    <row r="570" spans="1:83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</row>
    <row r="571" spans="1:83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</row>
    <row r="572" spans="1:83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</row>
    <row r="573" spans="1:8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</row>
    <row r="574" spans="1:83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</row>
    <row r="575" spans="1:83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</row>
    <row r="576" spans="1:83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</row>
    <row r="577" spans="1:83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</row>
    <row r="578" spans="1:83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</row>
    <row r="579" spans="1:83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</row>
    <row r="580" spans="1:83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</row>
    <row r="581" spans="1:83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</row>
    <row r="582" spans="1:83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</row>
    <row r="583" spans="1: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</row>
    <row r="584" spans="1:83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</row>
    <row r="585" spans="1:83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</row>
    <row r="586" spans="1:83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</row>
    <row r="587" spans="1:83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</row>
    <row r="588" spans="1:83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</row>
    <row r="589" spans="1:83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</row>
    <row r="590" spans="1:83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</row>
    <row r="591" spans="1:83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</row>
    <row r="592" spans="1:83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</row>
    <row r="593" spans="1:8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</row>
    <row r="594" spans="1:83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</row>
    <row r="595" spans="1:83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</row>
    <row r="596" spans="1:83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</row>
    <row r="597" spans="1:83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</row>
    <row r="598" spans="1:83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</row>
    <row r="599" spans="1:83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</row>
    <row r="600" spans="1:83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</row>
    <row r="601" spans="1:83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</row>
    <row r="602" spans="1:83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</row>
    <row r="603" spans="1:8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</row>
    <row r="604" spans="1:83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</row>
    <row r="605" spans="1:83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</row>
    <row r="606" spans="1:83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</row>
    <row r="607" spans="1:83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</row>
    <row r="608" spans="1:83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</row>
    <row r="609" spans="1:83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</row>
    <row r="610" spans="1:83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</row>
    <row r="611" spans="1:83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</row>
    <row r="612" spans="1:83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</row>
    <row r="613" spans="1:8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</row>
    <row r="614" spans="1:83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</row>
    <row r="615" spans="1:83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</row>
    <row r="616" spans="1:83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</row>
    <row r="617" spans="1:83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</row>
    <row r="618" spans="1:83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</row>
    <row r="619" spans="1:83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</row>
    <row r="620" spans="1:83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</row>
    <row r="621" spans="1:83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</row>
    <row r="622" spans="1:83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</row>
    <row r="623" spans="1:8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</row>
    <row r="624" spans="1:83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</row>
    <row r="625" spans="1:83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</row>
    <row r="626" spans="1:83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</row>
    <row r="627" spans="1:83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</row>
    <row r="628" spans="1:83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</row>
    <row r="629" spans="1:83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</row>
    <row r="630" spans="1:83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</row>
    <row r="631" spans="1:83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</row>
    <row r="632" spans="1:83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</row>
    <row r="633" spans="1:8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</row>
    <row r="634" spans="1:83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</row>
    <row r="635" spans="1:83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</row>
    <row r="636" spans="1:83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</row>
    <row r="637" spans="1:83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</row>
    <row r="638" spans="1:83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</row>
    <row r="639" spans="1:83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</row>
    <row r="640" spans="1:83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</row>
    <row r="641" spans="1:83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</row>
    <row r="642" spans="1:83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</row>
    <row r="643" spans="1:8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</row>
    <row r="644" spans="1:83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</row>
    <row r="645" spans="1:83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</row>
    <row r="646" spans="1:83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</row>
    <row r="647" spans="1:83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</row>
    <row r="648" spans="1:83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</row>
    <row r="649" spans="1:83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</row>
    <row r="650" spans="1:83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</row>
    <row r="651" spans="1:83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</row>
    <row r="652" spans="1:83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</row>
    <row r="653" spans="1:8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</row>
    <row r="654" spans="1:83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</row>
    <row r="655" spans="1:83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</row>
    <row r="656" spans="1:83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</row>
    <row r="657" spans="1:83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</row>
    <row r="658" spans="1:83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</row>
    <row r="659" spans="1:83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</row>
    <row r="660" spans="1:83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</row>
    <row r="661" spans="1:83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</row>
    <row r="662" spans="1:83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</row>
    <row r="663" spans="1:8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</row>
    <row r="664" spans="1:83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</row>
    <row r="665" spans="1:83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</row>
    <row r="666" spans="1:83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</row>
    <row r="667" spans="1:83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</row>
    <row r="668" spans="1:83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</row>
    <row r="669" spans="1:83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</row>
    <row r="670" spans="1:83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</row>
    <row r="671" spans="1:83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</row>
    <row r="672" spans="1:83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</row>
    <row r="673" spans="1:8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</row>
    <row r="674" spans="1:83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</row>
    <row r="675" spans="1:83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</row>
    <row r="676" spans="1:83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</row>
    <row r="677" spans="1:83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</row>
    <row r="678" spans="1:83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</row>
    <row r="679" spans="1:83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</row>
    <row r="680" spans="1:83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</row>
    <row r="681" spans="1:83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</row>
    <row r="682" spans="1:83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</row>
    <row r="683" spans="1: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</row>
    <row r="684" spans="1:83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</row>
    <row r="685" spans="1:83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</row>
    <row r="686" spans="1:83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</row>
    <row r="687" spans="1:83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</row>
    <row r="688" spans="1:83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</row>
    <row r="689" spans="1:83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</row>
    <row r="690" spans="1:83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</row>
    <row r="691" spans="1:83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</row>
    <row r="692" spans="1:83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</row>
    <row r="693" spans="1:8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</row>
    <row r="694" spans="1:83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</row>
    <row r="695" spans="1:83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</row>
    <row r="696" spans="1:83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</row>
    <row r="697" spans="1:83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</row>
    <row r="698" spans="1:83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</row>
    <row r="699" spans="1:83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</row>
    <row r="700" spans="1:83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</row>
    <row r="701" spans="1:83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</row>
    <row r="702" spans="1:83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</row>
    <row r="703" spans="1:8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</row>
    <row r="704" spans="1:83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</row>
    <row r="705" spans="1:83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</row>
    <row r="706" spans="1:83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</row>
    <row r="707" spans="1:83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</row>
    <row r="708" spans="1:83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</row>
    <row r="709" spans="1:83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</row>
    <row r="710" spans="1:83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</row>
    <row r="711" spans="1:83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</row>
    <row r="712" spans="1:83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</row>
    <row r="713" spans="1:8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</row>
    <row r="714" spans="1:83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</row>
    <row r="715" spans="1:83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</row>
    <row r="716" spans="1:83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</row>
    <row r="717" spans="1:83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</row>
    <row r="718" spans="1:83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</row>
    <row r="719" spans="1:83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</row>
    <row r="720" spans="1:83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</row>
    <row r="721" spans="1:83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</row>
    <row r="722" spans="1:83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</row>
    <row r="723" spans="1:8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</row>
    <row r="724" spans="1:83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</row>
    <row r="725" spans="1:83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</row>
    <row r="726" spans="1:83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</row>
    <row r="727" spans="1:83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</row>
    <row r="728" spans="1:83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</row>
    <row r="729" spans="1:83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</row>
    <row r="730" spans="1:83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</row>
    <row r="731" spans="1:83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  <c r="BR731" s="5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</row>
    <row r="732" spans="1:83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</row>
    <row r="733" spans="1:8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</row>
    <row r="734" spans="1:83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</row>
    <row r="735" spans="1:83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  <c r="BR735" s="5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</row>
    <row r="736" spans="1:83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</row>
    <row r="737" spans="1:83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</row>
    <row r="738" spans="1:83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</row>
    <row r="739" spans="1:83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</row>
    <row r="740" spans="1:83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</row>
    <row r="741" spans="1:83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</row>
    <row r="742" spans="1:83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</row>
    <row r="743" spans="1:8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</row>
    <row r="744" spans="1:83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</row>
    <row r="745" spans="1:83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</row>
    <row r="746" spans="1:83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</row>
    <row r="747" spans="1:83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</row>
    <row r="748" spans="1:83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</row>
    <row r="749" spans="1:83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</row>
    <row r="750" spans="1:83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</row>
    <row r="751" spans="1:83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</row>
    <row r="752" spans="1:83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  <c r="BR752" s="5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</row>
    <row r="753" spans="1:8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  <c r="BR753" s="5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</row>
    <row r="754" spans="1:83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</row>
    <row r="755" spans="1:83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  <c r="BR755" s="5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</row>
    <row r="756" spans="1:83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  <c r="BR756" s="5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</row>
    <row r="757" spans="1:83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</row>
    <row r="758" spans="1:83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  <c r="BR758" s="5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</row>
    <row r="759" spans="1:83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  <c r="BR759" s="5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</row>
    <row r="760" spans="1:83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</row>
    <row r="761" spans="1:83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  <c r="BR761" s="5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</row>
    <row r="762" spans="1:83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  <c r="BR762" s="5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</row>
    <row r="763" spans="1:8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</row>
    <row r="764" spans="1:83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  <c r="BR764" s="5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</row>
    <row r="765" spans="1:83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  <c r="BR765" s="5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</row>
    <row r="766" spans="1:83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</row>
    <row r="767" spans="1:83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  <c r="BR767" s="5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</row>
    <row r="768" spans="1:83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  <c r="BR768" s="5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</row>
    <row r="769" spans="1:83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</row>
    <row r="770" spans="1:83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  <c r="BR770" s="5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</row>
    <row r="771" spans="1:83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  <c r="BR771" s="5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</row>
    <row r="772" spans="1:83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</row>
    <row r="773" spans="1:8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  <c r="BR773" s="5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</row>
    <row r="774" spans="1:83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  <c r="BR774" s="5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</row>
    <row r="775" spans="1:83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</row>
    <row r="776" spans="1:83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  <c r="BR776" s="5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</row>
    <row r="777" spans="1:83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  <c r="BR777" s="5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</row>
    <row r="778" spans="1:83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</row>
    <row r="779" spans="1:83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  <c r="BR779" s="5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</row>
    <row r="780" spans="1:83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  <c r="BR780" s="5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</row>
    <row r="781" spans="1:83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</row>
    <row r="782" spans="1:83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  <c r="BR782" s="5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</row>
    <row r="783" spans="1: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  <c r="BR783" s="5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</row>
    <row r="784" spans="1:83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</row>
    <row r="785" spans="1:83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  <c r="BR785" s="5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</row>
    <row r="786" spans="1:83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  <c r="BR786" s="5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</row>
    <row r="787" spans="1:83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</row>
    <row r="788" spans="1:83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  <c r="BR788" s="5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</row>
    <row r="789" spans="1:83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  <c r="BR789" s="5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</row>
    <row r="790" spans="1:83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</row>
    <row r="791" spans="1:83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  <c r="BR791" s="5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</row>
    <row r="792" spans="1:83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  <c r="BR792" s="5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</row>
    <row r="793" spans="1:8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</row>
    <row r="794" spans="1:83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  <c r="BR794" s="5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</row>
    <row r="795" spans="1:83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  <c r="BR795" s="5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</row>
    <row r="796" spans="1:83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</row>
    <row r="797" spans="1:83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  <c r="BR797" s="5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</row>
    <row r="798" spans="1:83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  <c r="BR798" s="5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</row>
    <row r="799" spans="1:83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</row>
    <row r="800" spans="1:83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  <c r="BR800" s="5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</row>
    <row r="801" spans="1:83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  <c r="BR801" s="5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</row>
    <row r="802" spans="1:83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</row>
    <row r="803" spans="1:8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  <c r="BR803" s="5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</row>
    <row r="804" spans="1:83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  <c r="BR804" s="5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</row>
    <row r="805" spans="1:83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</row>
    <row r="806" spans="1:83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  <c r="BR806" s="5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</row>
    <row r="807" spans="1:83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  <c r="BR807" s="5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</row>
    <row r="808" spans="1:83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</row>
    <row r="809" spans="1:83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  <c r="BR809" s="5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</row>
    <row r="810" spans="1:83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  <c r="BR810" s="5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</row>
    <row r="811" spans="1:83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</row>
    <row r="812" spans="1:83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  <c r="BR812" s="5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</row>
    <row r="813" spans="1:8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  <c r="BR813" s="5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</row>
    <row r="814" spans="1:83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</row>
    <row r="815" spans="1:83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  <c r="BR815" s="5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</row>
    <row r="816" spans="1:83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  <c r="BR816" s="5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</row>
    <row r="817" spans="1:83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</row>
    <row r="818" spans="1:83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  <c r="BA818" s="5"/>
      <c r="BB818" s="5"/>
      <c r="BC818" s="5"/>
      <c r="BD818" s="5"/>
      <c r="BE818" s="5"/>
      <c r="BF818" s="5"/>
      <c r="BG818" s="5"/>
      <c r="BH818" s="5"/>
      <c r="BI818" s="5"/>
      <c r="BJ818" s="5"/>
      <c r="BK818" s="5"/>
      <c r="BL818" s="5"/>
      <c r="BM818" s="5"/>
      <c r="BN818" s="5"/>
      <c r="BO818" s="5"/>
      <c r="BP818" s="5"/>
      <c r="BQ818" s="5"/>
      <c r="BR818" s="5"/>
      <c r="BS818" s="5"/>
      <c r="BT818" s="5"/>
      <c r="BU818" s="5"/>
      <c r="BV818" s="5"/>
      <c r="BW818" s="5"/>
      <c r="BX818" s="5"/>
      <c r="BY818" s="5"/>
      <c r="BZ818" s="5"/>
      <c r="CA818" s="5"/>
      <c r="CB818" s="5"/>
      <c r="CC818" s="5"/>
      <c r="CD818" s="5"/>
      <c r="CE818" s="5"/>
    </row>
    <row r="819" spans="1:83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  <c r="BA819" s="5"/>
      <c r="BB819" s="5"/>
      <c r="BC819" s="5"/>
      <c r="BD819" s="5"/>
      <c r="BE819" s="5"/>
      <c r="BF819" s="5"/>
      <c r="BG819" s="5"/>
      <c r="BH819" s="5"/>
      <c r="BI819" s="5"/>
      <c r="BJ819" s="5"/>
      <c r="BK819" s="5"/>
      <c r="BL819" s="5"/>
      <c r="BM819" s="5"/>
      <c r="BN819" s="5"/>
      <c r="BO819" s="5"/>
      <c r="BP819" s="5"/>
      <c r="BQ819" s="5"/>
      <c r="BR819" s="5"/>
      <c r="BS819" s="5"/>
      <c r="BT819" s="5"/>
      <c r="BU819" s="5"/>
      <c r="BV819" s="5"/>
      <c r="BW819" s="5"/>
      <c r="BX819" s="5"/>
      <c r="BY819" s="5"/>
      <c r="BZ819" s="5"/>
      <c r="CA819" s="5"/>
      <c r="CB819" s="5"/>
      <c r="CC819" s="5"/>
      <c r="CD819" s="5"/>
      <c r="CE819" s="5"/>
    </row>
    <row r="820" spans="1:83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  <c r="BS820" s="5"/>
      <c r="BT820" s="5"/>
      <c r="BU820" s="5"/>
      <c r="BV820" s="5"/>
      <c r="BW820" s="5"/>
      <c r="BX820" s="5"/>
      <c r="BY820" s="5"/>
      <c r="BZ820" s="5"/>
      <c r="CA820" s="5"/>
      <c r="CB820" s="5"/>
      <c r="CC820" s="5"/>
      <c r="CD820" s="5"/>
      <c r="CE820" s="5"/>
    </row>
    <row r="821" spans="1:83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  <c r="BA821" s="5"/>
      <c r="BB821" s="5"/>
      <c r="BC821" s="5"/>
      <c r="BD821" s="5"/>
      <c r="BE821" s="5"/>
      <c r="BF821" s="5"/>
      <c r="BG821" s="5"/>
      <c r="BH821" s="5"/>
      <c r="BI821" s="5"/>
      <c r="BJ821" s="5"/>
      <c r="BK821" s="5"/>
      <c r="BL821" s="5"/>
      <c r="BM821" s="5"/>
      <c r="BN821" s="5"/>
      <c r="BO821" s="5"/>
      <c r="BP821" s="5"/>
      <c r="BQ821" s="5"/>
      <c r="BR821" s="5"/>
      <c r="BS821" s="5"/>
      <c r="BT821" s="5"/>
      <c r="BU821" s="5"/>
      <c r="BV821" s="5"/>
      <c r="BW821" s="5"/>
      <c r="BX821" s="5"/>
      <c r="BY821" s="5"/>
      <c r="BZ821" s="5"/>
      <c r="CA821" s="5"/>
      <c r="CB821" s="5"/>
      <c r="CC821" s="5"/>
      <c r="CD821" s="5"/>
      <c r="CE821" s="5"/>
    </row>
    <row r="822" spans="1:83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  <c r="BA822" s="5"/>
      <c r="BB822" s="5"/>
      <c r="BC822" s="5"/>
      <c r="BD822" s="5"/>
      <c r="BE822" s="5"/>
      <c r="BF822" s="5"/>
      <c r="BG822" s="5"/>
      <c r="BH822" s="5"/>
      <c r="BI822" s="5"/>
      <c r="BJ822" s="5"/>
      <c r="BK822" s="5"/>
      <c r="BL822" s="5"/>
      <c r="BM822" s="5"/>
      <c r="BN822" s="5"/>
      <c r="BO822" s="5"/>
      <c r="BP822" s="5"/>
      <c r="BQ822" s="5"/>
      <c r="BR822" s="5"/>
      <c r="BS822" s="5"/>
      <c r="BT822" s="5"/>
      <c r="BU822" s="5"/>
      <c r="BV822" s="5"/>
      <c r="BW822" s="5"/>
      <c r="BX822" s="5"/>
      <c r="BY822" s="5"/>
      <c r="BZ822" s="5"/>
      <c r="CA822" s="5"/>
      <c r="CB822" s="5"/>
      <c r="CC822" s="5"/>
      <c r="CD822" s="5"/>
      <c r="CE822" s="5"/>
    </row>
    <row r="823" spans="1:8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  <c r="BS823" s="5"/>
      <c r="BT823" s="5"/>
      <c r="BU823" s="5"/>
      <c r="BV823" s="5"/>
      <c r="BW823" s="5"/>
      <c r="BX823" s="5"/>
      <c r="BY823" s="5"/>
      <c r="BZ823" s="5"/>
      <c r="CA823" s="5"/>
      <c r="CB823" s="5"/>
      <c r="CC823" s="5"/>
      <c r="CD823" s="5"/>
      <c r="CE823" s="5"/>
    </row>
    <row r="824" spans="1:83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  <c r="AZ824" s="5"/>
      <c r="BA824" s="5"/>
      <c r="BB824" s="5"/>
      <c r="BC824" s="5"/>
      <c r="BD824" s="5"/>
      <c r="BE824" s="5"/>
      <c r="BF824" s="5"/>
      <c r="BG824" s="5"/>
      <c r="BH824" s="5"/>
      <c r="BI824" s="5"/>
      <c r="BJ824" s="5"/>
      <c r="BK824" s="5"/>
      <c r="BL824" s="5"/>
      <c r="BM824" s="5"/>
      <c r="BN824" s="5"/>
      <c r="BO824" s="5"/>
      <c r="BP824" s="5"/>
      <c r="BQ824" s="5"/>
      <c r="BR824" s="5"/>
      <c r="BS824" s="5"/>
      <c r="BT824" s="5"/>
      <c r="BU824" s="5"/>
      <c r="BV824" s="5"/>
      <c r="BW824" s="5"/>
      <c r="BX824" s="5"/>
      <c r="BY824" s="5"/>
      <c r="BZ824" s="5"/>
      <c r="CA824" s="5"/>
      <c r="CB824" s="5"/>
      <c r="CC824" s="5"/>
      <c r="CD824" s="5"/>
      <c r="CE824" s="5"/>
    </row>
    <row r="825" spans="1:83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  <c r="AZ825" s="5"/>
      <c r="BA825" s="5"/>
      <c r="BB825" s="5"/>
      <c r="BC825" s="5"/>
      <c r="BD825" s="5"/>
      <c r="BE825" s="5"/>
      <c r="BF825" s="5"/>
      <c r="BG825" s="5"/>
      <c r="BH825" s="5"/>
      <c r="BI825" s="5"/>
      <c r="BJ825" s="5"/>
      <c r="BK825" s="5"/>
      <c r="BL825" s="5"/>
      <c r="BM825" s="5"/>
      <c r="BN825" s="5"/>
      <c r="BO825" s="5"/>
      <c r="BP825" s="5"/>
      <c r="BQ825" s="5"/>
      <c r="BR825" s="5"/>
      <c r="BS825" s="5"/>
      <c r="BT825" s="5"/>
      <c r="BU825" s="5"/>
      <c r="BV825" s="5"/>
      <c r="BW825" s="5"/>
      <c r="BX825" s="5"/>
      <c r="BY825" s="5"/>
      <c r="BZ825" s="5"/>
      <c r="CA825" s="5"/>
      <c r="CB825" s="5"/>
      <c r="CC825" s="5"/>
      <c r="CD825" s="5"/>
      <c r="CE825" s="5"/>
    </row>
    <row r="826" spans="1:83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  <c r="BS826" s="5"/>
      <c r="BT826" s="5"/>
      <c r="BU826" s="5"/>
      <c r="BV826" s="5"/>
      <c r="BW826" s="5"/>
      <c r="BX826" s="5"/>
      <c r="BY826" s="5"/>
      <c r="BZ826" s="5"/>
      <c r="CA826" s="5"/>
      <c r="CB826" s="5"/>
      <c r="CC826" s="5"/>
      <c r="CD826" s="5"/>
      <c r="CE826" s="5"/>
    </row>
    <row r="827" spans="1:83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  <c r="AZ827" s="5"/>
      <c r="BA827" s="5"/>
      <c r="BB827" s="5"/>
      <c r="BC827" s="5"/>
      <c r="BD827" s="5"/>
      <c r="BE827" s="5"/>
      <c r="BF827" s="5"/>
      <c r="BG827" s="5"/>
      <c r="BH827" s="5"/>
      <c r="BI827" s="5"/>
      <c r="BJ827" s="5"/>
      <c r="BK827" s="5"/>
      <c r="BL827" s="5"/>
      <c r="BM827" s="5"/>
      <c r="BN827" s="5"/>
      <c r="BO827" s="5"/>
      <c r="BP827" s="5"/>
      <c r="BQ827" s="5"/>
      <c r="BR827" s="5"/>
      <c r="BS827" s="5"/>
      <c r="BT827" s="5"/>
      <c r="BU827" s="5"/>
      <c r="BV827" s="5"/>
      <c r="BW827" s="5"/>
      <c r="BX827" s="5"/>
      <c r="BY827" s="5"/>
      <c r="BZ827" s="5"/>
      <c r="CA827" s="5"/>
      <c r="CB827" s="5"/>
      <c r="CC827" s="5"/>
      <c r="CD827" s="5"/>
      <c r="CE827" s="5"/>
    </row>
    <row r="828" spans="1:83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  <c r="AZ828" s="5"/>
      <c r="BA828" s="5"/>
      <c r="BB828" s="5"/>
      <c r="BC828" s="5"/>
      <c r="BD828" s="5"/>
      <c r="BE828" s="5"/>
      <c r="BF828" s="5"/>
      <c r="BG828" s="5"/>
      <c r="BH828" s="5"/>
      <c r="BI828" s="5"/>
      <c r="BJ828" s="5"/>
      <c r="BK828" s="5"/>
      <c r="BL828" s="5"/>
      <c r="BM828" s="5"/>
      <c r="BN828" s="5"/>
      <c r="BO828" s="5"/>
      <c r="BP828" s="5"/>
      <c r="BQ828" s="5"/>
      <c r="BR828" s="5"/>
      <c r="BS828" s="5"/>
      <c r="BT828" s="5"/>
      <c r="BU828" s="5"/>
      <c r="BV828" s="5"/>
      <c r="BW828" s="5"/>
      <c r="BX828" s="5"/>
      <c r="BY828" s="5"/>
      <c r="BZ828" s="5"/>
      <c r="CA828" s="5"/>
      <c r="CB828" s="5"/>
      <c r="CC828" s="5"/>
      <c r="CD828" s="5"/>
      <c r="CE828" s="5"/>
    </row>
    <row r="829" spans="1:83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  <c r="BS829" s="5"/>
      <c r="BT829" s="5"/>
      <c r="BU829" s="5"/>
      <c r="BV829" s="5"/>
      <c r="BW829" s="5"/>
      <c r="BX829" s="5"/>
      <c r="BY829" s="5"/>
      <c r="BZ829" s="5"/>
      <c r="CA829" s="5"/>
      <c r="CB829" s="5"/>
      <c r="CC829" s="5"/>
      <c r="CD829" s="5"/>
      <c r="CE829" s="5"/>
    </row>
    <row r="830" spans="1:83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  <c r="AZ830" s="5"/>
      <c r="BA830" s="5"/>
      <c r="BB830" s="5"/>
      <c r="BC830" s="5"/>
      <c r="BD830" s="5"/>
      <c r="BE830" s="5"/>
      <c r="BF830" s="5"/>
      <c r="BG830" s="5"/>
      <c r="BH830" s="5"/>
      <c r="BI830" s="5"/>
      <c r="BJ830" s="5"/>
      <c r="BK830" s="5"/>
      <c r="BL830" s="5"/>
      <c r="BM830" s="5"/>
      <c r="BN830" s="5"/>
      <c r="BO830" s="5"/>
      <c r="BP830" s="5"/>
      <c r="BQ830" s="5"/>
      <c r="BR830" s="5"/>
      <c r="BS830" s="5"/>
      <c r="BT830" s="5"/>
      <c r="BU830" s="5"/>
      <c r="BV830" s="5"/>
      <c r="BW830" s="5"/>
      <c r="BX830" s="5"/>
      <c r="BY830" s="5"/>
      <c r="BZ830" s="5"/>
      <c r="CA830" s="5"/>
      <c r="CB830" s="5"/>
      <c r="CC830" s="5"/>
      <c r="CD830" s="5"/>
      <c r="CE830" s="5"/>
    </row>
    <row r="831" spans="1:83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  <c r="AZ831" s="5"/>
      <c r="BA831" s="5"/>
      <c r="BB831" s="5"/>
      <c r="BC831" s="5"/>
      <c r="BD831" s="5"/>
      <c r="BE831" s="5"/>
      <c r="BF831" s="5"/>
      <c r="BG831" s="5"/>
      <c r="BH831" s="5"/>
      <c r="BI831" s="5"/>
      <c r="BJ831" s="5"/>
      <c r="BK831" s="5"/>
      <c r="BL831" s="5"/>
      <c r="BM831" s="5"/>
      <c r="BN831" s="5"/>
      <c r="BO831" s="5"/>
      <c r="BP831" s="5"/>
      <c r="BQ831" s="5"/>
      <c r="BR831" s="5"/>
      <c r="BS831" s="5"/>
      <c r="BT831" s="5"/>
      <c r="BU831" s="5"/>
      <c r="BV831" s="5"/>
      <c r="BW831" s="5"/>
      <c r="BX831" s="5"/>
      <c r="BY831" s="5"/>
      <c r="BZ831" s="5"/>
      <c r="CA831" s="5"/>
      <c r="CB831" s="5"/>
      <c r="CC831" s="5"/>
      <c r="CD831" s="5"/>
      <c r="CE831" s="5"/>
    </row>
    <row r="832" spans="1:83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  <c r="BS832" s="5"/>
      <c r="BT832" s="5"/>
      <c r="BU832" s="5"/>
      <c r="BV832" s="5"/>
      <c r="BW832" s="5"/>
      <c r="BX832" s="5"/>
      <c r="BY832" s="5"/>
      <c r="BZ832" s="5"/>
      <c r="CA832" s="5"/>
      <c r="CB832" s="5"/>
      <c r="CC832" s="5"/>
      <c r="CD832" s="5"/>
      <c r="CE832" s="5"/>
    </row>
    <row r="833" spans="1:8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  <c r="AZ833" s="5"/>
      <c r="BA833" s="5"/>
      <c r="BB833" s="5"/>
      <c r="BC833" s="5"/>
      <c r="BD833" s="5"/>
      <c r="BE833" s="5"/>
      <c r="BF833" s="5"/>
      <c r="BG833" s="5"/>
      <c r="BH833" s="5"/>
      <c r="BI833" s="5"/>
      <c r="BJ833" s="5"/>
      <c r="BK833" s="5"/>
      <c r="BL833" s="5"/>
      <c r="BM833" s="5"/>
      <c r="BN833" s="5"/>
      <c r="BO833" s="5"/>
      <c r="BP833" s="5"/>
      <c r="BQ833" s="5"/>
      <c r="BR833" s="5"/>
      <c r="BS833" s="5"/>
      <c r="BT833" s="5"/>
      <c r="BU833" s="5"/>
      <c r="BV833" s="5"/>
      <c r="BW833" s="5"/>
      <c r="BX833" s="5"/>
      <c r="BY833" s="5"/>
      <c r="BZ833" s="5"/>
      <c r="CA833" s="5"/>
      <c r="CB833" s="5"/>
      <c r="CC833" s="5"/>
      <c r="CD833" s="5"/>
      <c r="CE833" s="5"/>
    </row>
    <row r="834" spans="1:83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  <c r="AZ834" s="5"/>
      <c r="BA834" s="5"/>
      <c r="BB834" s="5"/>
      <c r="BC834" s="5"/>
      <c r="BD834" s="5"/>
      <c r="BE834" s="5"/>
      <c r="BF834" s="5"/>
      <c r="BG834" s="5"/>
      <c r="BH834" s="5"/>
      <c r="BI834" s="5"/>
      <c r="BJ834" s="5"/>
      <c r="BK834" s="5"/>
      <c r="BL834" s="5"/>
      <c r="BM834" s="5"/>
      <c r="BN834" s="5"/>
      <c r="BO834" s="5"/>
      <c r="BP834" s="5"/>
      <c r="BQ834" s="5"/>
      <c r="BR834" s="5"/>
      <c r="BS834" s="5"/>
      <c r="BT834" s="5"/>
      <c r="BU834" s="5"/>
      <c r="BV834" s="5"/>
      <c r="BW834" s="5"/>
      <c r="BX834" s="5"/>
      <c r="BY834" s="5"/>
      <c r="BZ834" s="5"/>
      <c r="CA834" s="5"/>
      <c r="CB834" s="5"/>
      <c r="CC834" s="5"/>
      <c r="CD834" s="5"/>
      <c r="CE834" s="5"/>
    </row>
    <row r="835" spans="1:83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  <c r="BS835" s="5"/>
      <c r="BT835" s="5"/>
      <c r="BU835" s="5"/>
      <c r="BV835" s="5"/>
      <c r="BW835" s="5"/>
      <c r="BX835" s="5"/>
      <c r="BY835" s="5"/>
      <c r="BZ835" s="5"/>
      <c r="CA835" s="5"/>
      <c r="CB835" s="5"/>
      <c r="CC835" s="5"/>
      <c r="CD835" s="5"/>
      <c r="CE835" s="5"/>
    </row>
    <row r="836" spans="1:83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  <c r="AZ836" s="5"/>
      <c r="BA836" s="5"/>
      <c r="BB836" s="5"/>
      <c r="BC836" s="5"/>
      <c r="BD836" s="5"/>
      <c r="BE836" s="5"/>
      <c r="BF836" s="5"/>
      <c r="BG836" s="5"/>
      <c r="BH836" s="5"/>
      <c r="BI836" s="5"/>
      <c r="BJ836" s="5"/>
      <c r="BK836" s="5"/>
      <c r="BL836" s="5"/>
      <c r="BM836" s="5"/>
      <c r="BN836" s="5"/>
      <c r="BO836" s="5"/>
      <c r="BP836" s="5"/>
      <c r="BQ836" s="5"/>
      <c r="BR836" s="5"/>
      <c r="BS836" s="5"/>
      <c r="BT836" s="5"/>
      <c r="BU836" s="5"/>
      <c r="BV836" s="5"/>
      <c r="BW836" s="5"/>
      <c r="BX836" s="5"/>
      <c r="BY836" s="5"/>
      <c r="BZ836" s="5"/>
      <c r="CA836" s="5"/>
      <c r="CB836" s="5"/>
      <c r="CC836" s="5"/>
      <c r="CD836" s="5"/>
      <c r="CE836" s="5"/>
    </row>
    <row r="837" spans="1:83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  <c r="AZ837" s="5"/>
      <c r="BA837" s="5"/>
      <c r="BB837" s="5"/>
      <c r="BC837" s="5"/>
      <c r="BD837" s="5"/>
      <c r="BE837" s="5"/>
      <c r="BF837" s="5"/>
      <c r="BG837" s="5"/>
      <c r="BH837" s="5"/>
      <c r="BI837" s="5"/>
      <c r="BJ837" s="5"/>
      <c r="BK837" s="5"/>
      <c r="BL837" s="5"/>
      <c r="BM837" s="5"/>
      <c r="BN837" s="5"/>
      <c r="BO837" s="5"/>
      <c r="BP837" s="5"/>
      <c r="BQ837" s="5"/>
      <c r="BR837" s="5"/>
      <c r="BS837" s="5"/>
      <c r="BT837" s="5"/>
      <c r="BU837" s="5"/>
      <c r="BV837" s="5"/>
      <c r="BW837" s="5"/>
      <c r="BX837" s="5"/>
      <c r="BY837" s="5"/>
      <c r="BZ837" s="5"/>
      <c r="CA837" s="5"/>
      <c r="CB837" s="5"/>
      <c r="CC837" s="5"/>
      <c r="CD837" s="5"/>
      <c r="CE837" s="5"/>
    </row>
    <row r="838" spans="1:83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  <c r="BS838" s="5"/>
      <c r="BT838" s="5"/>
      <c r="BU838" s="5"/>
      <c r="BV838" s="5"/>
      <c r="BW838" s="5"/>
      <c r="BX838" s="5"/>
      <c r="BY838" s="5"/>
      <c r="BZ838" s="5"/>
      <c r="CA838" s="5"/>
      <c r="CB838" s="5"/>
      <c r="CC838" s="5"/>
      <c r="CD838" s="5"/>
      <c r="CE838" s="5"/>
    </row>
    <row r="839" spans="1:83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  <c r="AZ839" s="5"/>
      <c r="BA839" s="5"/>
      <c r="BB839" s="5"/>
      <c r="BC839" s="5"/>
      <c r="BD839" s="5"/>
      <c r="BE839" s="5"/>
      <c r="BF839" s="5"/>
      <c r="BG839" s="5"/>
      <c r="BH839" s="5"/>
      <c r="BI839" s="5"/>
      <c r="BJ839" s="5"/>
      <c r="BK839" s="5"/>
      <c r="BL839" s="5"/>
      <c r="BM839" s="5"/>
      <c r="BN839" s="5"/>
      <c r="BO839" s="5"/>
      <c r="BP839" s="5"/>
      <c r="BQ839" s="5"/>
      <c r="BR839" s="5"/>
      <c r="BS839" s="5"/>
      <c r="BT839" s="5"/>
      <c r="BU839" s="5"/>
      <c r="BV839" s="5"/>
      <c r="BW839" s="5"/>
      <c r="BX839" s="5"/>
      <c r="BY839" s="5"/>
      <c r="BZ839" s="5"/>
      <c r="CA839" s="5"/>
      <c r="CB839" s="5"/>
      <c r="CC839" s="5"/>
      <c r="CD839" s="5"/>
      <c r="CE839" s="5"/>
    </row>
    <row r="840" spans="1:83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  <c r="AZ840" s="5"/>
      <c r="BA840" s="5"/>
      <c r="BB840" s="5"/>
      <c r="BC840" s="5"/>
      <c r="BD840" s="5"/>
      <c r="BE840" s="5"/>
      <c r="BF840" s="5"/>
      <c r="BG840" s="5"/>
      <c r="BH840" s="5"/>
      <c r="BI840" s="5"/>
      <c r="BJ840" s="5"/>
      <c r="BK840" s="5"/>
      <c r="BL840" s="5"/>
      <c r="BM840" s="5"/>
      <c r="BN840" s="5"/>
      <c r="BO840" s="5"/>
      <c r="BP840" s="5"/>
      <c r="BQ840" s="5"/>
      <c r="BR840" s="5"/>
      <c r="BS840" s="5"/>
      <c r="BT840" s="5"/>
      <c r="BU840" s="5"/>
      <c r="BV840" s="5"/>
      <c r="BW840" s="5"/>
      <c r="BX840" s="5"/>
      <c r="BY840" s="5"/>
      <c r="BZ840" s="5"/>
      <c r="CA840" s="5"/>
      <c r="CB840" s="5"/>
      <c r="CC840" s="5"/>
      <c r="CD840" s="5"/>
      <c r="CE840" s="5"/>
    </row>
    <row r="841" spans="1:83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  <c r="BS841" s="5"/>
      <c r="BT841" s="5"/>
      <c r="BU841" s="5"/>
      <c r="BV841" s="5"/>
      <c r="BW841" s="5"/>
      <c r="BX841" s="5"/>
      <c r="BY841" s="5"/>
      <c r="BZ841" s="5"/>
      <c r="CA841" s="5"/>
      <c r="CB841" s="5"/>
      <c r="CC841" s="5"/>
      <c r="CD841" s="5"/>
      <c r="CE841" s="5"/>
    </row>
    <row r="842" spans="1:83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  <c r="AZ842" s="5"/>
      <c r="BA842" s="5"/>
      <c r="BB842" s="5"/>
      <c r="BC842" s="5"/>
      <c r="BD842" s="5"/>
      <c r="BE842" s="5"/>
      <c r="BF842" s="5"/>
      <c r="BG842" s="5"/>
      <c r="BH842" s="5"/>
      <c r="BI842" s="5"/>
      <c r="BJ842" s="5"/>
      <c r="BK842" s="5"/>
      <c r="BL842" s="5"/>
      <c r="BM842" s="5"/>
      <c r="BN842" s="5"/>
      <c r="BO842" s="5"/>
      <c r="BP842" s="5"/>
      <c r="BQ842" s="5"/>
      <c r="BR842" s="5"/>
      <c r="BS842" s="5"/>
      <c r="BT842" s="5"/>
      <c r="BU842" s="5"/>
      <c r="BV842" s="5"/>
      <c r="BW842" s="5"/>
      <c r="BX842" s="5"/>
      <c r="BY842" s="5"/>
      <c r="BZ842" s="5"/>
      <c r="CA842" s="5"/>
      <c r="CB842" s="5"/>
      <c r="CC842" s="5"/>
      <c r="CD842" s="5"/>
      <c r="CE842" s="5"/>
    </row>
    <row r="843" spans="1:8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  <c r="AZ843" s="5"/>
      <c r="BA843" s="5"/>
      <c r="BB843" s="5"/>
      <c r="BC843" s="5"/>
      <c r="BD843" s="5"/>
      <c r="BE843" s="5"/>
      <c r="BF843" s="5"/>
      <c r="BG843" s="5"/>
      <c r="BH843" s="5"/>
      <c r="BI843" s="5"/>
      <c r="BJ843" s="5"/>
      <c r="BK843" s="5"/>
      <c r="BL843" s="5"/>
      <c r="BM843" s="5"/>
      <c r="BN843" s="5"/>
      <c r="BO843" s="5"/>
      <c r="BP843" s="5"/>
      <c r="BQ843" s="5"/>
      <c r="BR843" s="5"/>
      <c r="BS843" s="5"/>
      <c r="BT843" s="5"/>
      <c r="BU843" s="5"/>
      <c r="BV843" s="5"/>
      <c r="BW843" s="5"/>
      <c r="BX843" s="5"/>
      <c r="BY843" s="5"/>
      <c r="BZ843" s="5"/>
      <c r="CA843" s="5"/>
      <c r="CB843" s="5"/>
      <c r="CC843" s="5"/>
      <c r="CD843" s="5"/>
      <c r="CE843" s="5"/>
    </row>
    <row r="844" spans="1:83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  <c r="BS844" s="5"/>
      <c r="BT844" s="5"/>
      <c r="BU844" s="5"/>
      <c r="BV844" s="5"/>
      <c r="BW844" s="5"/>
      <c r="BX844" s="5"/>
      <c r="BY844" s="5"/>
      <c r="BZ844" s="5"/>
      <c r="CA844" s="5"/>
      <c r="CB844" s="5"/>
      <c r="CC844" s="5"/>
      <c r="CD844" s="5"/>
      <c r="CE844" s="5"/>
    </row>
    <row r="845" spans="1:83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  <c r="AZ845" s="5"/>
      <c r="BA845" s="5"/>
      <c r="BB845" s="5"/>
      <c r="BC845" s="5"/>
      <c r="BD845" s="5"/>
      <c r="BE845" s="5"/>
      <c r="BF845" s="5"/>
      <c r="BG845" s="5"/>
      <c r="BH845" s="5"/>
      <c r="BI845" s="5"/>
      <c r="BJ845" s="5"/>
      <c r="BK845" s="5"/>
      <c r="BL845" s="5"/>
      <c r="BM845" s="5"/>
      <c r="BN845" s="5"/>
      <c r="BO845" s="5"/>
      <c r="BP845" s="5"/>
      <c r="BQ845" s="5"/>
      <c r="BR845" s="5"/>
      <c r="BS845" s="5"/>
      <c r="BT845" s="5"/>
      <c r="BU845" s="5"/>
      <c r="BV845" s="5"/>
      <c r="BW845" s="5"/>
      <c r="BX845" s="5"/>
      <c r="BY845" s="5"/>
      <c r="BZ845" s="5"/>
      <c r="CA845" s="5"/>
      <c r="CB845" s="5"/>
      <c r="CC845" s="5"/>
      <c r="CD845" s="5"/>
      <c r="CE845" s="5"/>
    </row>
    <row r="846" spans="1:83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  <c r="AZ846" s="5"/>
      <c r="BA846" s="5"/>
      <c r="BB846" s="5"/>
      <c r="BC846" s="5"/>
      <c r="BD846" s="5"/>
      <c r="BE846" s="5"/>
      <c r="BF846" s="5"/>
      <c r="BG846" s="5"/>
      <c r="BH846" s="5"/>
      <c r="BI846" s="5"/>
      <c r="BJ846" s="5"/>
      <c r="BK846" s="5"/>
      <c r="BL846" s="5"/>
      <c r="BM846" s="5"/>
      <c r="BN846" s="5"/>
      <c r="BO846" s="5"/>
      <c r="BP846" s="5"/>
      <c r="BQ846" s="5"/>
      <c r="BR846" s="5"/>
      <c r="BS846" s="5"/>
      <c r="BT846" s="5"/>
      <c r="BU846" s="5"/>
      <c r="BV846" s="5"/>
      <c r="BW846" s="5"/>
      <c r="BX846" s="5"/>
      <c r="BY846" s="5"/>
      <c r="BZ846" s="5"/>
      <c r="CA846" s="5"/>
      <c r="CB846" s="5"/>
      <c r="CC846" s="5"/>
      <c r="CD846" s="5"/>
      <c r="CE846" s="5"/>
    </row>
    <row r="847" spans="1:83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  <c r="BS847" s="5"/>
      <c r="BT847" s="5"/>
      <c r="BU847" s="5"/>
      <c r="BV847" s="5"/>
      <c r="BW847" s="5"/>
      <c r="BX847" s="5"/>
      <c r="BY847" s="5"/>
      <c r="BZ847" s="5"/>
      <c r="CA847" s="5"/>
      <c r="CB847" s="5"/>
      <c r="CC847" s="5"/>
      <c r="CD847" s="5"/>
      <c r="CE847" s="5"/>
    </row>
    <row r="848" spans="1:83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  <c r="AZ848" s="5"/>
      <c r="BA848" s="5"/>
      <c r="BB848" s="5"/>
      <c r="BC848" s="5"/>
      <c r="BD848" s="5"/>
      <c r="BE848" s="5"/>
      <c r="BF848" s="5"/>
      <c r="BG848" s="5"/>
      <c r="BH848" s="5"/>
      <c r="BI848" s="5"/>
      <c r="BJ848" s="5"/>
      <c r="BK848" s="5"/>
      <c r="BL848" s="5"/>
      <c r="BM848" s="5"/>
      <c r="BN848" s="5"/>
      <c r="BO848" s="5"/>
      <c r="BP848" s="5"/>
      <c r="BQ848" s="5"/>
      <c r="BR848" s="5"/>
      <c r="BS848" s="5"/>
      <c r="BT848" s="5"/>
      <c r="BU848" s="5"/>
      <c r="BV848" s="5"/>
      <c r="BW848" s="5"/>
      <c r="BX848" s="5"/>
      <c r="BY848" s="5"/>
      <c r="BZ848" s="5"/>
      <c r="CA848" s="5"/>
      <c r="CB848" s="5"/>
      <c r="CC848" s="5"/>
      <c r="CD848" s="5"/>
      <c r="CE848" s="5"/>
    </row>
    <row r="849" spans="1:83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  <c r="AZ849" s="5"/>
      <c r="BA849" s="5"/>
      <c r="BB849" s="5"/>
      <c r="BC849" s="5"/>
      <c r="BD849" s="5"/>
      <c r="BE849" s="5"/>
      <c r="BF849" s="5"/>
      <c r="BG849" s="5"/>
      <c r="BH849" s="5"/>
      <c r="BI849" s="5"/>
      <c r="BJ849" s="5"/>
      <c r="BK849" s="5"/>
      <c r="BL849" s="5"/>
      <c r="BM849" s="5"/>
      <c r="BN849" s="5"/>
      <c r="BO849" s="5"/>
      <c r="BP849" s="5"/>
      <c r="BQ849" s="5"/>
      <c r="BR849" s="5"/>
      <c r="BS849" s="5"/>
      <c r="BT849" s="5"/>
      <c r="BU849" s="5"/>
      <c r="BV849" s="5"/>
      <c r="BW849" s="5"/>
      <c r="BX849" s="5"/>
      <c r="BY849" s="5"/>
      <c r="BZ849" s="5"/>
      <c r="CA849" s="5"/>
      <c r="CB849" s="5"/>
      <c r="CC849" s="5"/>
      <c r="CD849" s="5"/>
      <c r="CE849" s="5"/>
    </row>
    <row r="850" spans="1:83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  <c r="BS850" s="5"/>
      <c r="BT850" s="5"/>
      <c r="BU850" s="5"/>
      <c r="BV850" s="5"/>
      <c r="BW850" s="5"/>
      <c r="BX850" s="5"/>
      <c r="BY850" s="5"/>
      <c r="BZ850" s="5"/>
      <c r="CA850" s="5"/>
      <c r="CB850" s="5"/>
      <c r="CC850" s="5"/>
      <c r="CD850" s="5"/>
      <c r="CE850" s="5"/>
    </row>
    <row r="851" spans="1:83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  <c r="AZ851" s="5"/>
      <c r="BA851" s="5"/>
      <c r="BB851" s="5"/>
      <c r="BC851" s="5"/>
      <c r="BD851" s="5"/>
      <c r="BE851" s="5"/>
      <c r="BF851" s="5"/>
      <c r="BG851" s="5"/>
      <c r="BH851" s="5"/>
      <c r="BI851" s="5"/>
      <c r="BJ851" s="5"/>
      <c r="BK851" s="5"/>
      <c r="BL851" s="5"/>
      <c r="BM851" s="5"/>
      <c r="BN851" s="5"/>
      <c r="BO851" s="5"/>
      <c r="BP851" s="5"/>
      <c r="BQ851" s="5"/>
      <c r="BR851" s="5"/>
      <c r="BS851" s="5"/>
      <c r="BT851" s="5"/>
      <c r="BU851" s="5"/>
      <c r="BV851" s="5"/>
      <c r="BW851" s="5"/>
      <c r="BX851" s="5"/>
      <c r="BY851" s="5"/>
      <c r="BZ851" s="5"/>
      <c r="CA851" s="5"/>
      <c r="CB851" s="5"/>
      <c r="CC851" s="5"/>
      <c r="CD851" s="5"/>
      <c r="CE851" s="5"/>
    </row>
    <row r="852" spans="1:83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  <c r="AZ852" s="5"/>
      <c r="BA852" s="5"/>
      <c r="BB852" s="5"/>
      <c r="BC852" s="5"/>
      <c r="BD852" s="5"/>
      <c r="BE852" s="5"/>
      <c r="BF852" s="5"/>
      <c r="BG852" s="5"/>
      <c r="BH852" s="5"/>
      <c r="BI852" s="5"/>
      <c r="BJ852" s="5"/>
      <c r="BK852" s="5"/>
      <c r="BL852" s="5"/>
      <c r="BM852" s="5"/>
      <c r="BN852" s="5"/>
      <c r="BO852" s="5"/>
      <c r="BP852" s="5"/>
      <c r="BQ852" s="5"/>
      <c r="BR852" s="5"/>
      <c r="BS852" s="5"/>
      <c r="BT852" s="5"/>
      <c r="BU852" s="5"/>
      <c r="BV852" s="5"/>
      <c r="BW852" s="5"/>
      <c r="BX852" s="5"/>
      <c r="BY852" s="5"/>
      <c r="BZ852" s="5"/>
      <c r="CA852" s="5"/>
      <c r="CB852" s="5"/>
      <c r="CC852" s="5"/>
      <c r="CD852" s="5"/>
      <c r="CE852" s="5"/>
    </row>
    <row r="853" spans="1:8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  <c r="BS853" s="5"/>
      <c r="BT853" s="5"/>
      <c r="BU853" s="5"/>
      <c r="BV853" s="5"/>
      <c r="BW853" s="5"/>
      <c r="BX853" s="5"/>
      <c r="BY853" s="5"/>
      <c r="BZ853" s="5"/>
      <c r="CA853" s="5"/>
      <c r="CB853" s="5"/>
      <c r="CC853" s="5"/>
      <c r="CD853" s="5"/>
      <c r="CE853" s="5"/>
    </row>
    <row r="854" spans="1:83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  <c r="AZ854" s="5"/>
      <c r="BA854" s="5"/>
      <c r="BB854" s="5"/>
      <c r="BC854" s="5"/>
      <c r="BD854" s="5"/>
      <c r="BE854" s="5"/>
      <c r="BF854" s="5"/>
      <c r="BG854" s="5"/>
      <c r="BH854" s="5"/>
      <c r="BI854" s="5"/>
      <c r="BJ854" s="5"/>
      <c r="BK854" s="5"/>
      <c r="BL854" s="5"/>
      <c r="BM854" s="5"/>
      <c r="BN854" s="5"/>
      <c r="BO854" s="5"/>
      <c r="BP854" s="5"/>
      <c r="BQ854" s="5"/>
      <c r="BR854" s="5"/>
      <c r="BS854" s="5"/>
      <c r="BT854" s="5"/>
      <c r="BU854" s="5"/>
      <c r="BV854" s="5"/>
      <c r="BW854" s="5"/>
      <c r="BX854" s="5"/>
      <c r="BY854" s="5"/>
      <c r="BZ854" s="5"/>
      <c r="CA854" s="5"/>
      <c r="CB854" s="5"/>
      <c r="CC854" s="5"/>
      <c r="CD854" s="5"/>
      <c r="CE854" s="5"/>
    </row>
    <row r="855" spans="1:83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  <c r="AZ855" s="5"/>
      <c r="BA855" s="5"/>
      <c r="BB855" s="5"/>
      <c r="BC855" s="5"/>
      <c r="BD855" s="5"/>
      <c r="BE855" s="5"/>
      <c r="BF855" s="5"/>
      <c r="BG855" s="5"/>
      <c r="BH855" s="5"/>
      <c r="BI855" s="5"/>
      <c r="BJ855" s="5"/>
      <c r="BK855" s="5"/>
      <c r="BL855" s="5"/>
      <c r="BM855" s="5"/>
      <c r="BN855" s="5"/>
      <c r="BO855" s="5"/>
      <c r="BP855" s="5"/>
      <c r="BQ855" s="5"/>
      <c r="BR855" s="5"/>
      <c r="BS855" s="5"/>
      <c r="BT855" s="5"/>
      <c r="BU855" s="5"/>
      <c r="BV855" s="5"/>
      <c r="BW855" s="5"/>
      <c r="BX855" s="5"/>
      <c r="BY855" s="5"/>
      <c r="BZ855" s="5"/>
      <c r="CA855" s="5"/>
      <c r="CB855" s="5"/>
      <c r="CC855" s="5"/>
      <c r="CD855" s="5"/>
      <c r="CE855" s="5"/>
    </row>
    <row r="856" spans="1:83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  <c r="BS856" s="5"/>
      <c r="BT856" s="5"/>
      <c r="BU856" s="5"/>
      <c r="BV856" s="5"/>
      <c r="BW856" s="5"/>
      <c r="BX856" s="5"/>
      <c r="BY856" s="5"/>
      <c r="BZ856" s="5"/>
      <c r="CA856" s="5"/>
      <c r="CB856" s="5"/>
      <c r="CC856" s="5"/>
      <c r="CD856" s="5"/>
      <c r="CE856" s="5"/>
    </row>
    <row r="857" spans="1:83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  <c r="AZ857" s="5"/>
      <c r="BA857" s="5"/>
      <c r="BB857" s="5"/>
      <c r="BC857" s="5"/>
      <c r="BD857" s="5"/>
      <c r="BE857" s="5"/>
      <c r="BF857" s="5"/>
      <c r="BG857" s="5"/>
      <c r="BH857" s="5"/>
      <c r="BI857" s="5"/>
      <c r="BJ857" s="5"/>
      <c r="BK857" s="5"/>
      <c r="BL857" s="5"/>
      <c r="BM857" s="5"/>
      <c r="BN857" s="5"/>
      <c r="BO857" s="5"/>
      <c r="BP857" s="5"/>
      <c r="BQ857" s="5"/>
      <c r="BR857" s="5"/>
      <c r="BS857" s="5"/>
      <c r="BT857" s="5"/>
      <c r="BU857" s="5"/>
      <c r="BV857" s="5"/>
      <c r="BW857" s="5"/>
      <c r="BX857" s="5"/>
      <c r="BY857" s="5"/>
      <c r="BZ857" s="5"/>
      <c r="CA857" s="5"/>
      <c r="CB857" s="5"/>
      <c r="CC857" s="5"/>
      <c r="CD857" s="5"/>
      <c r="CE857" s="5"/>
    </row>
    <row r="858" spans="1:83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  <c r="AZ858" s="5"/>
      <c r="BA858" s="5"/>
      <c r="BB858" s="5"/>
      <c r="BC858" s="5"/>
      <c r="BD858" s="5"/>
      <c r="BE858" s="5"/>
      <c r="BF858" s="5"/>
      <c r="BG858" s="5"/>
      <c r="BH858" s="5"/>
      <c r="BI858" s="5"/>
      <c r="BJ858" s="5"/>
      <c r="BK858" s="5"/>
      <c r="BL858" s="5"/>
      <c r="BM858" s="5"/>
      <c r="BN858" s="5"/>
      <c r="BO858" s="5"/>
      <c r="BP858" s="5"/>
      <c r="BQ858" s="5"/>
      <c r="BR858" s="5"/>
      <c r="BS858" s="5"/>
      <c r="BT858" s="5"/>
      <c r="BU858" s="5"/>
      <c r="BV858" s="5"/>
      <c r="BW858" s="5"/>
      <c r="BX858" s="5"/>
      <c r="BY858" s="5"/>
      <c r="BZ858" s="5"/>
      <c r="CA858" s="5"/>
      <c r="CB858" s="5"/>
      <c r="CC858" s="5"/>
      <c r="CD858" s="5"/>
      <c r="CE858" s="5"/>
    </row>
    <row r="859" spans="1:83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  <c r="BS859" s="5"/>
      <c r="BT859" s="5"/>
      <c r="BU859" s="5"/>
      <c r="BV859" s="5"/>
      <c r="BW859" s="5"/>
      <c r="BX859" s="5"/>
      <c r="BY859" s="5"/>
      <c r="BZ859" s="5"/>
      <c r="CA859" s="5"/>
      <c r="CB859" s="5"/>
      <c r="CC859" s="5"/>
      <c r="CD859" s="5"/>
      <c r="CE859" s="5"/>
    </row>
    <row r="860" spans="1:83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  <c r="AZ860" s="5"/>
      <c r="BA860" s="5"/>
      <c r="BB860" s="5"/>
      <c r="BC860" s="5"/>
      <c r="BD860" s="5"/>
      <c r="BE860" s="5"/>
      <c r="BF860" s="5"/>
      <c r="BG860" s="5"/>
      <c r="BH860" s="5"/>
      <c r="BI860" s="5"/>
      <c r="BJ860" s="5"/>
      <c r="BK860" s="5"/>
      <c r="BL860" s="5"/>
      <c r="BM860" s="5"/>
      <c r="BN860" s="5"/>
      <c r="BO860" s="5"/>
      <c r="BP860" s="5"/>
      <c r="BQ860" s="5"/>
      <c r="BR860" s="5"/>
      <c r="BS860" s="5"/>
      <c r="BT860" s="5"/>
      <c r="BU860" s="5"/>
      <c r="BV860" s="5"/>
      <c r="BW860" s="5"/>
      <c r="BX860" s="5"/>
      <c r="BY860" s="5"/>
      <c r="BZ860" s="5"/>
      <c r="CA860" s="5"/>
      <c r="CB860" s="5"/>
      <c r="CC860" s="5"/>
      <c r="CD860" s="5"/>
      <c r="CE860" s="5"/>
    </row>
    <row r="861" spans="1:83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  <c r="AZ861" s="5"/>
      <c r="BA861" s="5"/>
      <c r="BB861" s="5"/>
      <c r="BC861" s="5"/>
      <c r="BD861" s="5"/>
      <c r="BE861" s="5"/>
      <c r="BF861" s="5"/>
      <c r="BG861" s="5"/>
      <c r="BH861" s="5"/>
      <c r="BI861" s="5"/>
      <c r="BJ861" s="5"/>
      <c r="BK861" s="5"/>
      <c r="BL861" s="5"/>
      <c r="BM861" s="5"/>
      <c r="BN861" s="5"/>
      <c r="BO861" s="5"/>
      <c r="BP861" s="5"/>
      <c r="BQ861" s="5"/>
      <c r="BR861" s="5"/>
      <c r="BS861" s="5"/>
      <c r="BT861" s="5"/>
      <c r="BU861" s="5"/>
      <c r="BV861" s="5"/>
      <c r="BW861" s="5"/>
      <c r="BX861" s="5"/>
      <c r="BY861" s="5"/>
      <c r="BZ861" s="5"/>
      <c r="CA861" s="5"/>
      <c r="CB861" s="5"/>
      <c r="CC861" s="5"/>
      <c r="CD861" s="5"/>
      <c r="CE861" s="5"/>
    </row>
    <row r="862" spans="1:83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  <c r="BS862" s="5"/>
      <c r="BT862" s="5"/>
      <c r="BU862" s="5"/>
      <c r="BV862" s="5"/>
      <c r="BW862" s="5"/>
      <c r="BX862" s="5"/>
      <c r="BY862" s="5"/>
      <c r="BZ862" s="5"/>
      <c r="CA862" s="5"/>
      <c r="CB862" s="5"/>
      <c r="CC862" s="5"/>
      <c r="CD862" s="5"/>
      <c r="CE862" s="5"/>
    </row>
    <row r="863" spans="1:8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  <c r="AZ863" s="5"/>
      <c r="BA863" s="5"/>
      <c r="BB863" s="5"/>
      <c r="BC863" s="5"/>
      <c r="BD863" s="5"/>
      <c r="BE863" s="5"/>
      <c r="BF863" s="5"/>
      <c r="BG863" s="5"/>
      <c r="BH863" s="5"/>
      <c r="BI863" s="5"/>
      <c r="BJ863" s="5"/>
      <c r="BK863" s="5"/>
      <c r="BL863" s="5"/>
      <c r="BM863" s="5"/>
      <c r="BN863" s="5"/>
      <c r="BO863" s="5"/>
      <c r="BP863" s="5"/>
      <c r="BQ863" s="5"/>
      <c r="BR863" s="5"/>
      <c r="BS863" s="5"/>
      <c r="BT863" s="5"/>
      <c r="BU863" s="5"/>
      <c r="BV863" s="5"/>
      <c r="BW863" s="5"/>
      <c r="BX863" s="5"/>
      <c r="BY863" s="5"/>
      <c r="BZ863" s="5"/>
      <c r="CA863" s="5"/>
      <c r="CB863" s="5"/>
      <c r="CC863" s="5"/>
      <c r="CD863" s="5"/>
      <c r="CE863" s="5"/>
    </row>
    <row r="864" spans="1:83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  <c r="AZ864" s="5"/>
      <c r="BA864" s="5"/>
      <c r="BB864" s="5"/>
      <c r="BC864" s="5"/>
      <c r="BD864" s="5"/>
      <c r="BE864" s="5"/>
      <c r="BF864" s="5"/>
      <c r="BG864" s="5"/>
      <c r="BH864" s="5"/>
      <c r="BI864" s="5"/>
      <c r="BJ864" s="5"/>
      <c r="BK864" s="5"/>
      <c r="BL864" s="5"/>
      <c r="BM864" s="5"/>
      <c r="BN864" s="5"/>
      <c r="BO864" s="5"/>
      <c r="BP864" s="5"/>
      <c r="BQ864" s="5"/>
      <c r="BR864" s="5"/>
      <c r="BS864" s="5"/>
      <c r="BT864" s="5"/>
      <c r="BU864" s="5"/>
      <c r="BV864" s="5"/>
      <c r="BW864" s="5"/>
      <c r="BX864" s="5"/>
      <c r="BY864" s="5"/>
      <c r="BZ864" s="5"/>
      <c r="CA864" s="5"/>
      <c r="CB864" s="5"/>
      <c r="CC864" s="5"/>
      <c r="CD864" s="5"/>
      <c r="CE864" s="5"/>
    </row>
    <row r="865" spans="1:83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  <c r="BS865" s="5"/>
      <c r="BT865" s="5"/>
      <c r="BU865" s="5"/>
      <c r="BV865" s="5"/>
      <c r="BW865" s="5"/>
      <c r="BX865" s="5"/>
      <c r="BY865" s="5"/>
      <c r="BZ865" s="5"/>
      <c r="CA865" s="5"/>
      <c r="CB865" s="5"/>
      <c r="CC865" s="5"/>
      <c r="CD865" s="5"/>
      <c r="CE865" s="5"/>
    </row>
    <row r="866" spans="1:83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  <c r="AZ866" s="5"/>
      <c r="BA866" s="5"/>
      <c r="BB866" s="5"/>
      <c r="BC866" s="5"/>
      <c r="BD866" s="5"/>
      <c r="BE866" s="5"/>
      <c r="BF866" s="5"/>
      <c r="BG866" s="5"/>
      <c r="BH866" s="5"/>
      <c r="BI866" s="5"/>
      <c r="BJ866" s="5"/>
      <c r="BK866" s="5"/>
      <c r="BL866" s="5"/>
      <c r="BM866" s="5"/>
      <c r="BN866" s="5"/>
      <c r="BO866" s="5"/>
      <c r="BP866" s="5"/>
      <c r="BQ866" s="5"/>
      <c r="BR866" s="5"/>
      <c r="BS866" s="5"/>
      <c r="BT866" s="5"/>
      <c r="BU866" s="5"/>
      <c r="BV866" s="5"/>
      <c r="BW866" s="5"/>
      <c r="BX866" s="5"/>
      <c r="BY866" s="5"/>
      <c r="BZ866" s="5"/>
      <c r="CA866" s="5"/>
      <c r="CB866" s="5"/>
      <c r="CC866" s="5"/>
      <c r="CD866" s="5"/>
      <c r="CE866" s="5"/>
    </row>
    <row r="867" spans="1:83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  <c r="AZ867" s="5"/>
      <c r="BA867" s="5"/>
      <c r="BB867" s="5"/>
      <c r="BC867" s="5"/>
      <c r="BD867" s="5"/>
      <c r="BE867" s="5"/>
      <c r="BF867" s="5"/>
      <c r="BG867" s="5"/>
      <c r="BH867" s="5"/>
      <c r="BI867" s="5"/>
      <c r="BJ867" s="5"/>
      <c r="BK867" s="5"/>
      <c r="BL867" s="5"/>
      <c r="BM867" s="5"/>
      <c r="BN867" s="5"/>
      <c r="BO867" s="5"/>
      <c r="BP867" s="5"/>
      <c r="BQ867" s="5"/>
      <c r="BR867" s="5"/>
      <c r="BS867" s="5"/>
      <c r="BT867" s="5"/>
      <c r="BU867" s="5"/>
      <c r="BV867" s="5"/>
      <c r="BW867" s="5"/>
      <c r="BX867" s="5"/>
      <c r="BY867" s="5"/>
      <c r="BZ867" s="5"/>
      <c r="CA867" s="5"/>
      <c r="CB867" s="5"/>
      <c r="CC867" s="5"/>
      <c r="CD867" s="5"/>
      <c r="CE867" s="5"/>
    </row>
    <row r="868" spans="1:83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  <c r="BS868" s="5"/>
      <c r="BT868" s="5"/>
      <c r="BU868" s="5"/>
      <c r="BV868" s="5"/>
      <c r="BW868" s="5"/>
      <c r="BX868" s="5"/>
      <c r="BY868" s="5"/>
      <c r="BZ868" s="5"/>
      <c r="CA868" s="5"/>
      <c r="CB868" s="5"/>
      <c r="CC868" s="5"/>
      <c r="CD868" s="5"/>
      <c r="CE868" s="5"/>
    </row>
    <row r="869" spans="1:83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  <c r="AZ869" s="5"/>
      <c r="BA869" s="5"/>
      <c r="BB869" s="5"/>
      <c r="BC869" s="5"/>
      <c r="BD869" s="5"/>
      <c r="BE869" s="5"/>
      <c r="BF869" s="5"/>
      <c r="BG869" s="5"/>
      <c r="BH869" s="5"/>
      <c r="BI869" s="5"/>
      <c r="BJ869" s="5"/>
      <c r="BK869" s="5"/>
      <c r="BL869" s="5"/>
      <c r="BM869" s="5"/>
      <c r="BN869" s="5"/>
      <c r="BO869" s="5"/>
      <c r="BP869" s="5"/>
      <c r="BQ869" s="5"/>
      <c r="BR869" s="5"/>
      <c r="BS869" s="5"/>
      <c r="BT869" s="5"/>
      <c r="BU869" s="5"/>
      <c r="BV869" s="5"/>
      <c r="BW869" s="5"/>
      <c r="BX869" s="5"/>
      <c r="BY869" s="5"/>
      <c r="BZ869" s="5"/>
      <c r="CA869" s="5"/>
      <c r="CB869" s="5"/>
      <c r="CC869" s="5"/>
      <c r="CD869" s="5"/>
      <c r="CE869" s="5"/>
    </row>
    <row r="870" spans="1:83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  <c r="AZ870" s="5"/>
      <c r="BA870" s="5"/>
      <c r="BB870" s="5"/>
      <c r="BC870" s="5"/>
      <c r="BD870" s="5"/>
      <c r="BE870" s="5"/>
      <c r="BF870" s="5"/>
      <c r="BG870" s="5"/>
      <c r="BH870" s="5"/>
      <c r="BI870" s="5"/>
      <c r="BJ870" s="5"/>
      <c r="BK870" s="5"/>
      <c r="BL870" s="5"/>
      <c r="BM870" s="5"/>
      <c r="BN870" s="5"/>
      <c r="BO870" s="5"/>
      <c r="BP870" s="5"/>
      <c r="BQ870" s="5"/>
      <c r="BR870" s="5"/>
      <c r="BS870" s="5"/>
      <c r="BT870" s="5"/>
      <c r="BU870" s="5"/>
      <c r="BV870" s="5"/>
      <c r="BW870" s="5"/>
      <c r="BX870" s="5"/>
      <c r="BY870" s="5"/>
      <c r="BZ870" s="5"/>
      <c r="CA870" s="5"/>
      <c r="CB870" s="5"/>
      <c r="CC870" s="5"/>
      <c r="CD870" s="5"/>
      <c r="CE870" s="5"/>
    </row>
    <row r="871" spans="1:83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  <c r="BS871" s="5"/>
      <c r="BT871" s="5"/>
      <c r="BU871" s="5"/>
      <c r="BV871" s="5"/>
      <c r="BW871" s="5"/>
      <c r="BX871" s="5"/>
      <c r="BY871" s="5"/>
      <c r="BZ871" s="5"/>
      <c r="CA871" s="5"/>
      <c r="CB871" s="5"/>
      <c r="CC871" s="5"/>
      <c r="CD871" s="5"/>
      <c r="CE871" s="5"/>
    </row>
    <row r="872" spans="1:83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  <c r="AZ872" s="5"/>
      <c r="BA872" s="5"/>
      <c r="BB872" s="5"/>
      <c r="BC872" s="5"/>
      <c r="BD872" s="5"/>
      <c r="BE872" s="5"/>
      <c r="BF872" s="5"/>
      <c r="BG872" s="5"/>
      <c r="BH872" s="5"/>
      <c r="BI872" s="5"/>
      <c r="BJ872" s="5"/>
      <c r="BK872" s="5"/>
      <c r="BL872" s="5"/>
      <c r="BM872" s="5"/>
      <c r="BN872" s="5"/>
      <c r="BO872" s="5"/>
      <c r="BP872" s="5"/>
      <c r="BQ872" s="5"/>
      <c r="BR872" s="5"/>
      <c r="BS872" s="5"/>
      <c r="BT872" s="5"/>
      <c r="BU872" s="5"/>
      <c r="BV872" s="5"/>
      <c r="BW872" s="5"/>
      <c r="BX872" s="5"/>
      <c r="BY872" s="5"/>
      <c r="BZ872" s="5"/>
      <c r="CA872" s="5"/>
      <c r="CB872" s="5"/>
      <c r="CC872" s="5"/>
      <c r="CD872" s="5"/>
      <c r="CE872" s="5"/>
    </row>
    <row r="873" spans="1:8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  <c r="AZ873" s="5"/>
      <c r="BA873" s="5"/>
      <c r="BB873" s="5"/>
      <c r="BC873" s="5"/>
      <c r="BD873" s="5"/>
      <c r="BE873" s="5"/>
      <c r="BF873" s="5"/>
      <c r="BG873" s="5"/>
      <c r="BH873" s="5"/>
      <c r="BI873" s="5"/>
      <c r="BJ873" s="5"/>
      <c r="BK873" s="5"/>
      <c r="BL873" s="5"/>
      <c r="BM873" s="5"/>
      <c r="BN873" s="5"/>
      <c r="BO873" s="5"/>
      <c r="BP873" s="5"/>
      <c r="BQ873" s="5"/>
      <c r="BR873" s="5"/>
      <c r="BS873" s="5"/>
      <c r="BT873" s="5"/>
      <c r="BU873" s="5"/>
      <c r="BV873" s="5"/>
      <c r="BW873" s="5"/>
      <c r="BX873" s="5"/>
      <c r="BY873" s="5"/>
      <c r="BZ873" s="5"/>
      <c r="CA873" s="5"/>
      <c r="CB873" s="5"/>
      <c r="CC873" s="5"/>
      <c r="CD873" s="5"/>
      <c r="CE873" s="5"/>
    </row>
    <row r="874" spans="1:83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  <c r="BS874" s="5"/>
      <c r="BT874" s="5"/>
      <c r="BU874" s="5"/>
      <c r="BV874" s="5"/>
      <c r="BW874" s="5"/>
      <c r="BX874" s="5"/>
      <c r="BY874" s="5"/>
      <c r="BZ874" s="5"/>
      <c r="CA874" s="5"/>
      <c r="CB874" s="5"/>
      <c r="CC874" s="5"/>
      <c r="CD874" s="5"/>
      <c r="CE874" s="5"/>
    </row>
    <row r="875" spans="1:83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  <c r="AZ875" s="5"/>
      <c r="BA875" s="5"/>
      <c r="BB875" s="5"/>
      <c r="BC875" s="5"/>
      <c r="BD875" s="5"/>
      <c r="BE875" s="5"/>
      <c r="BF875" s="5"/>
      <c r="BG875" s="5"/>
      <c r="BH875" s="5"/>
      <c r="BI875" s="5"/>
      <c r="BJ875" s="5"/>
      <c r="BK875" s="5"/>
      <c r="BL875" s="5"/>
      <c r="BM875" s="5"/>
      <c r="BN875" s="5"/>
      <c r="BO875" s="5"/>
      <c r="BP875" s="5"/>
      <c r="BQ875" s="5"/>
      <c r="BR875" s="5"/>
      <c r="BS875" s="5"/>
      <c r="BT875" s="5"/>
      <c r="BU875" s="5"/>
      <c r="BV875" s="5"/>
      <c r="BW875" s="5"/>
      <c r="BX875" s="5"/>
      <c r="BY875" s="5"/>
      <c r="BZ875" s="5"/>
      <c r="CA875" s="5"/>
      <c r="CB875" s="5"/>
      <c r="CC875" s="5"/>
      <c r="CD875" s="5"/>
      <c r="CE875" s="5"/>
    </row>
    <row r="876" spans="1:83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  <c r="AZ876" s="5"/>
      <c r="BA876" s="5"/>
      <c r="BB876" s="5"/>
      <c r="BC876" s="5"/>
      <c r="BD876" s="5"/>
      <c r="BE876" s="5"/>
      <c r="BF876" s="5"/>
      <c r="BG876" s="5"/>
      <c r="BH876" s="5"/>
      <c r="BI876" s="5"/>
      <c r="BJ876" s="5"/>
      <c r="BK876" s="5"/>
      <c r="BL876" s="5"/>
      <c r="BM876" s="5"/>
      <c r="BN876" s="5"/>
      <c r="BO876" s="5"/>
      <c r="BP876" s="5"/>
      <c r="BQ876" s="5"/>
      <c r="BR876" s="5"/>
      <c r="BS876" s="5"/>
      <c r="BT876" s="5"/>
      <c r="BU876" s="5"/>
      <c r="BV876" s="5"/>
      <c r="BW876" s="5"/>
      <c r="BX876" s="5"/>
      <c r="BY876" s="5"/>
      <c r="BZ876" s="5"/>
      <c r="CA876" s="5"/>
      <c r="CB876" s="5"/>
      <c r="CC876" s="5"/>
      <c r="CD876" s="5"/>
      <c r="CE876" s="5"/>
    </row>
    <row r="877" spans="1:83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  <c r="BS877" s="5"/>
      <c r="BT877" s="5"/>
      <c r="BU877" s="5"/>
      <c r="BV877" s="5"/>
      <c r="BW877" s="5"/>
      <c r="BX877" s="5"/>
      <c r="BY877" s="5"/>
      <c r="BZ877" s="5"/>
      <c r="CA877" s="5"/>
      <c r="CB877" s="5"/>
      <c r="CC877" s="5"/>
      <c r="CD877" s="5"/>
      <c r="CE877" s="5"/>
    </row>
    <row r="878" spans="1:83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  <c r="AZ878" s="5"/>
      <c r="BA878" s="5"/>
      <c r="BB878" s="5"/>
      <c r="BC878" s="5"/>
      <c r="BD878" s="5"/>
      <c r="BE878" s="5"/>
      <c r="BF878" s="5"/>
      <c r="BG878" s="5"/>
      <c r="BH878" s="5"/>
      <c r="BI878" s="5"/>
      <c r="BJ878" s="5"/>
      <c r="BK878" s="5"/>
      <c r="BL878" s="5"/>
      <c r="BM878" s="5"/>
      <c r="BN878" s="5"/>
      <c r="BO878" s="5"/>
      <c r="BP878" s="5"/>
      <c r="BQ878" s="5"/>
      <c r="BR878" s="5"/>
      <c r="BS878" s="5"/>
      <c r="BT878" s="5"/>
      <c r="BU878" s="5"/>
      <c r="BV878" s="5"/>
      <c r="BW878" s="5"/>
      <c r="BX878" s="5"/>
      <c r="BY878" s="5"/>
      <c r="BZ878" s="5"/>
      <c r="CA878" s="5"/>
      <c r="CB878" s="5"/>
      <c r="CC878" s="5"/>
      <c r="CD878" s="5"/>
      <c r="CE878" s="5"/>
    </row>
    <row r="879" spans="1:83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  <c r="AZ879" s="5"/>
      <c r="BA879" s="5"/>
      <c r="BB879" s="5"/>
      <c r="BC879" s="5"/>
      <c r="BD879" s="5"/>
      <c r="BE879" s="5"/>
      <c r="BF879" s="5"/>
      <c r="BG879" s="5"/>
      <c r="BH879" s="5"/>
      <c r="BI879" s="5"/>
      <c r="BJ879" s="5"/>
      <c r="BK879" s="5"/>
      <c r="BL879" s="5"/>
      <c r="BM879" s="5"/>
      <c r="BN879" s="5"/>
      <c r="BO879" s="5"/>
      <c r="BP879" s="5"/>
      <c r="BQ879" s="5"/>
      <c r="BR879" s="5"/>
      <c r="BS879" s="5"/>
      <c r="BT879" s="5"/>
      <c r="BU879" s="5"/>
      <c r="BV879" s="5"/>
      <c r="BW879" s="5"/>
      <c r="BX879" s="5"/>
      <c r="BY879" s="5"/>
      <c r="BZ879" s="5"/>
      <c r="CA879" s="5"/>
      <c r="CB879" s="5"/>
      <c r="CC879" s="5"/>
      <c r="CD879" s="5"/>
      <c r="CE879" s="5"/>
    </row>
    <row r="880" spans="1:83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  <c r="BS880" s="5"/>
      <c r="BT880" s="5"/>
      <c r="BU880" s="5"/>
      <c r="BV880" s="5"/>
      <c r="BW880" s="5"/>
      <c r="BX880" s="5"/>
      <c r="BY880" s="5"/>
      <c r="BZ880" s="5"/>
      <c r="CA880" s="5"/>
      <c r="CB880" s="5"/>
      <c r="CC880" s="5"/>
      <c r="CD880" s="5"/>
      <c r="CE880" s="5"/>
    </row>
    <row r="881" spans="1:83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  <c r="AS881" s="5"/>
      <c r="AT881" s="5"/>
      <c r="AU881" s="5"/>
      <c r="AV881" s="5"/>
      <c r="AW881" s="5"/>
      <c r="AX881" s="5"/>
      <c r="AY881" s="5"/>
      <c r="AZ881" s="5"/>
      <c r="BA881" s="5"/>
      <c r="BB881" s="5"/>
      <c r="BC881" s="5"/>
      <c r="BD881" s="5"/>
      <c r="BE881" s="5"/>
      <c r="BF881" s="5"/>
      <c r="BG881" s="5"/>
      <c r="BH881" s="5"/>
      <c r="BI881" s="5"/>
      <c r="BJ881" s="5"/>
      <c r="BK881" s="5"/>
      <c r="BL881" s="5"/>
      <c r="BM881" s="5"/>
      <c r="BN881" s="5"/>
      <c r="BO881" s="5"/>
      <c r="BP881" s="5"/>
      <c r="BQ881" s="5"/>
      <c r="BR881" s="5"/>
      <c r="BS881" s="5"/>
      <c r="BT881" s="5"/>
      <c r="BU881" s="5"/>
      <c r="BV881" s="5"/>
      <c r="BW881" s="5"/>
      <c r="BX881" s="5"/>
      <c r="BY881" s="5"/>
      <c r="BZ881" s="5"/>
      <c r="CA881" s="5"/>
      <c r="CB881" s="5"/>
      <c r="CC881" s="5"/>
      <c r="CD881" s="5"/>
      <c r="CE881" s="5"/>
    </row>
    <row r="882" spans="1:83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  <c r="AS882" s="5"/>
      <c r="AT882" s="5"/>
      <c r="AU882" s="5"/>
      <c r="AV882" s="5"/>
      <c r="AW882" s="5"/>
      <c r="AX882" s="5"/>
      <c r="AY882" s="5"/>
      <c r="AZ882" s="5"/>
      <c r="BA882" s="5"/>
      <c r="BB882" s="5"/>
      <c r="BC882" s="5"/>
      <c r="BD882" s="5"/>
      <c r="BE882" s="5"/>
      <c r="BF882" s="5"/>
      <c r="BG882" s="5"/>
      <c r="BH882" s="5"/>
      <c r="BI882" s="5"/>
      <c r="BJ882" s="5"/>
      <c r="BK882" s="5"/>
      <c r="BL882" s="5"/>
      <c r="BM882" s="5"/>
      <c r="BN882" s="5"/>
      <c r="BO882" s="5"/>
      <c r="BP882" s="5"/>
      <c r="BQ882" s="5"/>
      <c r="BR882" s="5"/>
      <c r="BS882" s="5"/>
      <c r="BT882" s="5"/>
      <c r="BU882" s="5"/>
      <c r="BV882" s="5"/>
      <c r="BW882" s="5"/>
      <c r="BX882" s="5"/>
      <c r="BY882" s="5"/>
      <c r="BZ882" s="5"/>
      <c r="CA882" s="5"/>
      <c r="CB882" s="5"/>
      <c r="CC882" s="5"/>
      <c r="CD882" s="5"/>
      <c r="CE882" s="5"/>
    </row>
    <row r="883" spans="1: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  <c r="AW883" s="5"/>
      <c r="AX883" s="5"/>
      <c r="AY883" s="5"/>
      <c r="AZ883" s="5"/>
      <c r="BA883" s="5"/>
      <c r="BB883" s="5"/>
      <c r="BC883" s="5"/>
      <c r="BD883" s="5"/>
      <c r="BE883" s="5"/>
      <c r="BF883" s="5"/>
      <c r="BG883" s="5"/>
      <c r="BH883" s="5"/>
      <c r="BI883" s="5"/>
      <c r="BJ883" s="5"/>
      <c r="BK883" s="5"/>
      <c r="BL883" s="5"/>
      <c r="BM883" s="5"/>
      <c r="BN883" s="5"/>
      <c r="BO883" s="5"/>
      <c r="BP883" s="5"/>
      <c r="BQ883" s="5"/>
      <c r="BR883" s="5"/>
      <c r="BS883" s="5"/>
      <c r="BT883" s="5"/>
      <c r="BU883" s="5"/>
      <c r="BV883" s="5"/>
      <c r="BW883" s="5"/>
      <c r="BX883" s="5"/>
      <c r="BY883" s="5"/>
      <c r="BZ883" s="5"/>
      <c r="CA883" s="5"/>
      <c r="CB883" s="5"/>
      <c r="CC883" s="5"/>
      <c r="CD883" s="5"/>
      <c r="CE883" s="5"/>
    </row>
    <row r="884" spans="1:83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  <c r="AS884" s="5"/>
      <c r="AT884" s="5"/>
      <c r="AU884" s="5"/>
      <c r="AV884" s="5"/>
      <c r="AW884" s="5"/>
      <c r="AX884" s="5"/>
      <c r="AY884" s="5"/>
      <c r="AZ884" s="5"/>
      <c r="BA884" s="5"/>
      <c r="BB884" s="5"/>
      <c r="BC884" s="5"/>
      <c r="BD884" s="5"/>
      <c r="BE884" s="5"/>
      <c r="BF884" s="5"/>
      <c r="BG884" s="5"/>
      <c r="BH884" s="5"/>
      <c r="BI884" s="5"/>
      <c r="BJ884" s="5"/>
      <c r="BK884" s="5"/>
      <c r="BL884" s="5"/>
      <c r="BM884" s="5"/>
      <c r="BN884" s="5"/>
      <c r="BO884" s="5"/>
      <c r="BP884" s="5"/>
      <c r="BQ884" s="5"/>
      <c r="BR884" s="5"/>
      <c r="BS884" s="5"/>
      <c r="BT884" s="5"/>
      <c r="BU884" s="5"/>
      <c r="BV884" s="5"/>
      <c r="BW884" s="5"/>
      <c r="BX884" s="5"/>
      <c r="BY884" s="5"/>
      <c r="BZ884" s="5"/>
      <c r="CA884" s="5"/>
      <c r="CB884" s="5"/>
      <c r="CC884" s="5"/>
      <c r="CD884" s="5"/>
      <c r="CE884" s="5"/>
    </row>
    <row r="885" spans="1:83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  <c r="AS885" s="5"/>
      <c r="AT885" s="5"/>
      <c r="AU885" s="5"/>
      <c r="AV885" s="5"/>
      <c r="AW885" s="5"/>
      <c r="AX885" s="5"/>
      <c r="AY885" s="5"/>
      <c r="AZ885" s="5"/>
      <c r="BA885" s="5"/>
      <c r="BB885" s="5"/>
      <c r="BC885" s="5"/>
      <c r="BD885" s="5"/>
      <c r="BE885" s="5"/>
      <c r="BF885" s="5"/>
      <c r="BG885" s="5"/>
      <c r="BH885" s="5"/>
      <c r="BI885" s="5"/>
      <c r="BJ885" s="5"/>
      <c r="BK885" s="5"/>
      <c r="BL885" s="5"/>
      <c r="BM885" s="5"/>
      <c r="BN885" s="5"/>
      <c r="BO885" s="5"/>
      <c r="BP885" s="5"/>
      <c r="BQ885" s="5"/>
      <c r="BR885" s="5"/>
      <c r="BS885" s="5"/>
      <c r="BT885" s="5"/>
      <c r="BU885" s="5"/>
      <c r="BV885" s="5"/>
      <c r="BW885" s="5"/>
      <c r="BX885" s="5"/>
      <c r="BY885" s="5"/>
      <c r="BZ885" s="5"/>
      <c r="CA885" s="5"/>
      <c r="CB885" s="5"/>
      <c r="CC885" s="5"/>
      <c r="CD885" s="5"/>
      <c r="CE885" s="5"/>
    </row>
    <row r="886" spans="1:83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  <c r="AW886" s="5"/>
      <c r="AX886" s="5"/>
      <c r="AY886" s="5"/>
      <c r="AZ886" s="5"/>
      <c r="BA886" s="5"/>
      <c r="BB886" s="5"/>
      <c r="BC886" s="5"/>
      <c r="BD886" s="5"/>
      <c r="BE886" s="5"/>
      <c r="BF886" s="5"/>
      <c r="BG886" s="5"/>
      <c r="BH886" s="5"/>
      <c r="BI886" s="5"/>
      <c r="BJ886" s="5"/>
      <c r="BK886" s="5"/>
      <c r="BL886" s="5"/>
      <c r="BM886" s="5"/>
      <c r="BN886" s="5"/>
      <c r="BO886" s="5"/>
      <c r="BP886" s="5"/>
      <c r="BQ886" s="5"/>
      <c r="BR886" s="5"/>
      <c r="BS886" s="5"/>
      <c r="BT886" s="5"/>
      <c r="BU886" s="5"/>
      <c r="BV886" s="5"/>
      <c r="BW886" s="5"/>
      <c r="BX886" s="5"/>
      <c r="BY886" s="5"/>
      <c r="BZ886" s="5"/>
      <c r="CA886" s="5"/>
      <c r="CB886" s="5"/>
      <c r="CC886" s="5"/>
      <c r="CD886" s="5"/>
      <c r="CE886" s="5"/>
    </row>
    <row r="887" spans="1:83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  <c r="AS887" s="5"/>
      <c r="AT887" s="5"/>
      <c r="AU887" s="5"/>
      <c r="AV887" s="5"/>
      <c r="AW887" s="5"/>
      <c r="AX887" s="5"/>
      <c r="AY887" s="5"/>
      <c r="AZ887" s="5"/>
      <c r="BA887" s="5"/>
      <c r="BB887" s="5"/>
      <c r="BC887" s="5"/>
      <c r="BD887" s="5"/>
      <c r="BE887" s="5"/>
      <c r="BF887" s="5"/>
      <c r="BG887" s="5"/>
      <c r="BH887" s="5"/>
      <c r="BI887" s="5"/>
      <c r="BJ887" s="5"/>
      <c r="BK887" s="5"/>
      <c r="BL887" s="5"/>
      <c r="BM887" s="5"/>
      <c r="BN887" s="5"/>
      <c r="BO887" s="5"/>
      <c r="BP887" s="5"/>
      <c r="BQ887" s="5"/>
      <c r="BR887" s="5"/>
      <c r="BS887" s="5"/>
      <c r="BT887" s="5"/>
      <c r="BU887" s="5"/>
      <c r="BV887" s="5"/>
      <c r="BW887" s="5"/>
      <c r="BX887" s="5"/>
      <c r="BY887" s="5"/>
      <c r="BZ887" s="5"/>
      <c r="CA887" s="5"/>
      <c r="CB887" s="5"/>
      <c r="CC887" s="5"/>
      <c r="CD887" s="5"/>
      <c r="CE887" s="5"/>
    </row>
    <row r="888" spans="1:83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  <c r="AS888" s="5"/>
      <c r="AT888" s="5"/>
      <c r="AU888" s="5"/>
      <c r="AV888" s="5"/>
      <c r="AW888" s="5"/>
      <c r="AX888" s="5"/>
      <c r="AY888" s="5"/>
      <c r="AZ888" s="5"/>
      <c r="BA888" s="5"/>
      <c r="BB888" s="5"/>
      <c r="BC888" s="5"/>
      <c r="BD888" s="5"/>
      <c r="BE888" s="5"/>
      <c r="BF888" s="5"/>
      <c r="BG888" s="5"/>
      <c r="BH888" s="5"/>
      <c r="BI888" s="5"/>
      <c r="BJ888" s="5"/>
      <c r="BK888" s="5"/>
      <c r="BL888" s="5"/>
      <c r="BM888" s="5"/>
      <c r="BN888" s="5"/>
      <c r="BO888" s="5"/>
      <c r="BP888" s="5"/>
      <c r="BQ888" s="5"/>
      <c r="BR888" s="5"/>
      <c r="BS888" s="5"/>
      <c r="BT888" s="5"/>
      <c r="BU888" s="5"/>
      <c r="BV888" s="5"/>
      <c r="BW888" s="5"/>
      <c r="BX888" s="5"/>
      <c r="BY888" s="5"/>
      <c r="BZ888" s="5"/>
      <c r="CA888" s="5"/>
      <c r="CB888" s="5"/>
      <c r="CC888" s="5"/>
      <c r="CD888" s="5"/>
      <c r="CE888" s="5"/>
    </row>
    <row r="889" spans="1:83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  <c r="AW889" s="5"/>
      <c r="AX889" s="5"/>
      <c r="AY889" s="5"/>
      <c r="AZ889" s="5"/>
      <c r="BA889" s="5"/>
      <c r="BB889" s="5"/>
      <c r="BC889" s="5"/>
      <c r="BD889" s="5"/>
      <c r="BE889" s="5"/>
      <c r="BF889" s="5"/>
      <c r="BG889" s="5"/>
      <c r="BH889" s="5"/>
      <c r="BI889" s="5"/>
      <c r="BJ889" s="5"/>
      <c r="BK889" s="5"/>
      <c r="BL889" s="5"/>
      <c r="BM889" s="5"/>
      <c r="BN889" s="5"/>
      <c r="BO889" s="5"/>
      <c r="BP889" s="5"/>
      <c r="BQ889" s="5"/>
      <c r="BR889" s="5"/>
      <c r="BS889" s="5"/>
      <c r="BT889" s="5"/>
      <c r="BU889" s="5"/>
      <c r="BV889" s="5"/>
      <c r="BW889" s="5"/>
      <c r="BX889" s="5"/>
      <c r="BY889" s="5"/>
      <c r="BZ889" s="5"/>
      <c r="CA889" s="5"/>
      <c r="CB889" s="5"/>
      <c r="CC889" s="5"/>
      <c r="CD889" s="5"/>
      <c r="CE889" s="5"/>
    </row>
    <row r="890" spans="1:83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  <c r="AS890" s="5"/>
      <c r="AT890" s="5"/>
      <c r="AU890" s="5"/>
      <c r="AV890" s="5"/>
      <c r="AW890" s="5"/>
      <c r="AX890" s="5"/>
      <c r="AY890" s="5"/>
      <c r="AZ890" s="5"/>
      <c r="BA890" s="5"/>
      <c r="BB890" s="5"/>
      <c r="BC890" s="5"/>
      <c r="BD890" s="5"/>
      <c r="BE890" s="5"/>
      <c r="BF890" s="5"/>
      <c r="BG890" s="5"/>
      <c r="BH890" s="5"/>
      <c r="BI890" s="5"/>
      <c r="BJ890" s="5"/>
      <c r="BK890" s="5"/>
      <c r="BL890" s="5"/>
      <c r="BM890" s="5"/>
      <c r="BN890" s="5"/>
      <c r="BO890" s="5"/>
      <c r="BP890" s="5"/>
      <c r="BQ890" s="5"/>
      <c r="BR890" s="5"/>
      <c r="BS890" s="5"/>
      <c r="BT890" s="5"/>
      <c r="BU890" s="5"/>
      <c r="BV890" s="5"/>
      <c r="BW890" s="5"/>
      <c r="BX890" s="5"/>
      <c r="BY890" s="5"/>
      <c r="BZ890" s="5"/>
      <c r="CA890" s="5"/>
      <c r="CB890" s="5"/>
      <c r="CC890" s="5"/>
      <c r="CD890" s="5"/>
      <c r="CE890" s="5"/>
    </row>
    <row r="891" spans="1:83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  <c r="AS891" s="5"/>
      <c r="AT891" s="5"/>
      <c r="AU891" s="5"/>
      <c r="AV891" s="5"/>
      <c r="AW891" s="5"/>
      <c r="AX891" s="5"/>
      <c r="AY891" s="5"/>
      <c r="AZ891" s="5"/>
      <c r="BA891" s="5"/>
      <c r="BB891" s="5"/>
      <c r="BC891" s="5"/>
      <c r="BD891" s="5"/>
      <c r="BE891" s="5"/>
      <c r="BF891" s="5"/>
      <c r="BG891" s="5"/>
      <c r="BH891" s="5"/>
      <c r="BI891" s="5"/>
      <c r="BJ891" s="5"/>
      <c r="BK891" s="5"/>
      <c r="BL891" s="5"/>
      <c r="BM891" s="5"/>
      <c r="BN891" s="5"/>
      <c r="BO891" s="5"/>
      <c r="BP891" s="5"/>
      <c r="BQ891" s="5"/>
      <c r="BR891" s="5"/>
      <c r="BS891" s="5"/>
      <c r="BT891" s="5"/>
      <c r="BU891" s="5"/>
      <c r="BV891" s="5"/>
      <c r="BW891" s="5"/>
      <c r="BX891" s="5"/>
      <c r="BY891" s="5"/>
      <c r="BZ891" s="5"/>
      <c r="CA891" s="5"/>
      <c r="CB891" s="5"/>
      <c r="CC891" s="5"/>
      <c r="CD891" s="5"/>
      <c r="CE891" s="5"/>
    </row>
    <row r="892" spans="1:83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  <c r="AW892" s="5"/>
      <c r="AX892" s="5"/>
      <c r="AY892" s="5"/>
      <c r="AZ892" s="5"/>
      <c r="BA892" s="5"/>
      <c r="BB892" s="5"/>
      <c r="BC892" s="5"/>
      <c r="BD892" s="5"/>
      <c r="BE892" s="5"/>
      <c r="BF892" s="5"/>
      <c r="BG892" s="5"/>
      <c r="BH892" s="5"/>
      <c r="BI892" s="5"/>
      <c r="BJ892" s="5"/>
      <c r="BK892" s="5"/>
      <c r="BL892" s="5"/>
      <c r="BM892" s="5"/>
      <c r="BN892" s="5"/>
      <c r="BO892" s="5"/>
      <c r="BP892" s="5"/>
      <c r="BQ892" s="5"/>
      <c r="BR892" s="5"/>
      <c r="BS892" s="5"/>
      <c r="BT892" s="5"/>
      <c r="BU892" s="5"/>
      <c r="BV892" s="5"/>
      <c r="BW892" s="5"/>
      <c r="BX892" s="5"/>
      <c r="BY892" s="5"/>
      <c r="BZ892" s="5"/>
      <c r="CA892" s="5"/>
      <c r="CB892" s="5"/>
      <c r="CC892" s="5"/>
      <c r="CD892" s="5"/>
      <c r="CE892" s="5"/>
    </row>
    <row r="893" spans="1:8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  <c r="AS893" s="5"/>
      <c r="AT893" s="5"/>
      <c r="AU893" s="5"/>
      <c r="AV893" s="5"/>
      <c r="AW893" s="5"/>
      <c r="AX893" s="5"/>
      <c r="AY893" s="5"/>
      <c r="AZ893" s="5"/>
      <c r="BA893" s="5"/>
      <c r="BB893" s="5"/>
      <c r="BC893" s="5"/>
      <c r="BD893" s="5"/>
      <c r="BE893" s="5"/>
      <c r="BF893" s="5"/>
      <c r="BG893" s="5"/>
      <c r="BH893" s="5"/>
      <c r="BI893" s="5"/>
      <c r="BJ893" s="5"/>
      <c r="BK893" s="5"/>
      <c r="BL893" s="5"/>
      <c r="BM893" s="5"/>
      <c r="BN893" s="5"/>
      <c r="BO893" s="5"/>
      <c r="BP893" s="5"/>
      <c r="BQ893" s="5"/>
      <c r="BR893" s="5"/>
      <c r="BS893" s="5"/>
      <c r="BT893" s="5"/>
      <c r="BU893" s="5"/>
      <c r="BV893" s="5"/>
      <c r="BW893" s="5"/>
      <c r="BX893" s="5"/>
      <c r="BY893" s="5"/>
      <c r="BZ893" s="5"/>
      <c r="CA893" s="5"/>
      <c r="CB893" s="5"/>
      <c r="CC893" s="5"/>
      <c r="CD893" s="5"/>
      <c r="CE893" s="5"/>
    </row>
    <row r="894" spans="1:83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  <c r="AS894" s="5"/>
      <c r="AT894" s="5"/>
      <c r="AU894" s="5"/>
      <c r="AV894" s="5"/>
      <c r="AW894" s="5"/>
      <c r="AX894" s="5"/>
      <c r="AY894" s="5"/>
      <c r="AZ894" s="5"/>
      <c r="BA894" s="5"/>
      <c r="BB894" s="5"/>
      <c r="BC894" s="5"/>
      <c r="BD894" s="5"/>
      <c r="BE894" s="5"/>
      <c r="BF894" s="5"/>
      <c r="BG894" s="5"/>
      <c r="BH894" s="5"/>
      <c r="BI894" s="5"/>
      <c r="BJ894" s="5"/>
      <c r="BK894" s="5"/>
      <c r="BL894" s="5"/>
      <c r="BM894" s="5"/>
      <c r="BN894" s="5"/>
      <c r="BO894" s="5"/>
      <c r="BP894" s="5"/>
      <c r="BQ894" s="5"/>
      <c r="BR894" s="5"/>
      <c r="BS894" s="5"/>
      <c r="BT894" s="5"/>
      <c r="BU894" s="5"/>
      <c r="BV894" s="5"/>
      <c r="BW894" s="5"/>
      <c r="BX894" s="5"/>
      <c r="BY894" s="5"/>
      <c r="BZ894" s="5"/>
      <c r="CA894" s="5"/>
      <c r="CB894" s="5"/>
      <c r="CC894" s="5"/>
      <c r="CD894" s="5"/>
      <c r="CE894" s="5"/>
    </row>
    <row r="895" spans="1:83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  <c r="AW895" s="5"/>
      <c r="AX895" s="5"/>
      <c r="AY895" s="5"/>
      <c r="AZ895" s="5"/>
      <c r="BA895" s="5"/>
      <c r="BB895" s="5"/>
      <c r="BC895" s="5"/>
      <c r="BD895" s="5"/>
      <c r="BE895" s="5"/>
      <c r="BF895" s="5"/>
      <c r="BG895" s="5"/>
      <c r="BH895" s="5"/>
      <c r="BI895" s="5"/>
      <c r="BJ895" s="5"/>
      <c r="BK895" s="5"/>
      <c r="BL895" s="5"/>
      <c r="BM895" s="5"/>
      <c r="BN895" s="5"/>
      <c r="BO895" s="5"/>
      <c r="BP895" s="5"/>
      <c r="BQ895" s="5"/>
      <c r="BR895" s="5"/>
      <c r="BS895" s="5"/>
      <c r="BT895" s="5"/>
      <c r="BU895" s="5"/>
      <c r="BV895" s="5"/>
      <c r="BW895" s="5"/>
      <c r="BX895" s="5"/>
      <c r="BY895" s="5"/>
      <c r="BZ895" s="5"/>
      <c r="CA895" s="5"/>
      <c r="CB895" s="5"/>
      <c r="CC895" s="5"/>
      <c r="CD895" s="5"/>
      <c r="CE895" s="5"/>
    </row>
    <row r="896" spans="1:83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  <c r="AS896" s="5"/>
      <c r="AT896" s="5"/>
      <c r="AU896" s="5"/>
      <c r="AV896" s="5"/>
      <c r="AW896" s="5"/>
      <c r="AX896" s="5"/>
      <c r="AY896" s="5"/>
      <c r="AZ896" s="5"/>
      <c r="BA896" s="5"/>
      <c r="BB896" s="5"/>
      <c r="BC896" s="5"/>
      <c r="BD896" s="5"/>
      <c r="BE896" s="5"/>
      <c r="BF896" s="5"/>
      <c r="BG896" s="5"/>
      <c r="BH896" s="5"/>
      <c r="BI896" s="5"/>
      <c r="BJ896" s="5"/>
      <c r="BK896" s="5"/>
      <c r="BL896" s="5"/>
      <c r="BM896" s="5"/>
      <c r="BN896" s="5"/>
      <c r="BO896" s="5"/>
      <c r="BP896" s="5"/>
      <c r="BQ896" s="5"/>
      <c r="BR896" s="5"/>
      <c r="BS896" s="5"/>
      <c r="BT896" s="5"/>
      <c r="BU896" s="5"/>
      <c r="BV896" s="5"/>
      <c r="BW896" s="5"/>
      <c r="BX896" s="5"/>
      <c r="BY896" s="5"/>
      <c r="BZ896" s="5"/>
      <c r="CA896" s="5"/>
      <c r="CB896" s="5"/>
      <c r="CC896" s="5"/>
      <c r="CD896" s="5"/>
      <c r="CE896" s="5"/>
    </row>
    <row r="897" spans="1:83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  <c r="AS897" s="5"/>
      <c r="AT897" s="5"/>
      <c r="AU897" s="5"/>
      <c r="AV897" s="5"/>
      <c r="AW897" s="5"/>
      <c r="AX897" s="5"/>
      <c r="AY897" s="5"/>
      <c r="AZ897" s="5"/>
      <c r="BA897" s="5"/>
      <c r="BB897" s="5"/>
      <c r="BC897" s="5"/>
      <c r="BD897" s="5"/>
      <c r="BE897" s="5"/>
      <c r="BF897" s="5"/>
      <c r="BG897" s="5"/>
      <c r="BH897" s="5"/>
      <c r="BI897" s="5"/>
      <c r="BJ897" s="5"/>
      <c r="BK897" s="5"/>
      <c r="BL897" s="5"/>
      <c r="BM897" s="5"/>
      <c r="BN897" s="5"/>
      <c r="BO897" s="5"/>
      <c r="BP897" s="5"/>
      <c r="BQ897" s="5"/>
      <c r="BR897" s="5"/>
      <c r="BS897" s="5"/>
      <c r="BT897" s="5"/>
      <c r="BU897" s="5"/>
      <c r="BV897" s="5"/>
      <c r="BW897" s="5"/>
      <c r="BX897" s="5"/>
      <c r="BY897" s="5"/>
      <c r="BZ897" s="5"/>
      <c r="CA897" s="5"/>
      <c r="CB897" s="5"/>
      <c r="CC897" s="5"/>
      <c r="CD897" s="5"/>
      <c r="CE897" s="5"/>
    </row>
    <row r="898" spans="1:83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  <c r="AW898" s="5"/>
      <c r="AX898" s="5"/>
      <c r="AY898" s="5"/>
      <c r="AZ898" s="5"/>
      <c r="BA898" s="5"/>
      <c r="BB898" s="5"/>
      <c r="BC898" s="5"/>
      <c r="BD898" s="5"/>
      <c r="BE898" s="5"/>
      <c r="BF898" s="5"/>
      <c r="BG898" s="5"/>
      <c r="BH898" s="5"/>
      <c r="BI898" s="5"/>
      <c r="BJ898" s="5"/>
      <c r="BK898" s="5"/>
      <c r="BL898" s="5"/>
      <c r="BM898" s="5"/>
      <c r="BN898" s="5"/>
      <c r="BO898" s="5"/>
      <c r="BP898" s="5"/>
      <c r="BQ898" s="5"/>
      <c r="BR898" s="5"/>
      <c r="BS898" s="5"/>
      <c r="BT898" s="5"/>
      <c r="BU898" s="5"/>
      <c r="BV898" s="5"/>
      <c r="BW898" s="5"/>
      <c r="BX898" s="5"/>
      <c r="BY898" s="5"/>
      <c r="BZ898" s="5"/>
      <c r="CA898" s="5"/>
      <c r="CB898" s="5"/>
      <c r="CC898" s="5"/>
      <c r="CD898" s="5"/>
      <c r="CE898" s="5"/>
    </row>
    <row r="899" spans="1:83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  <c r="AS899" s="5"/>
      <c r="AT899" s="5"/>
      <c r="AU899" s="5"/>
      <c r="AV899" s="5"/>
      <c r="AW899" s="5"/>
      <c r="AX899" s="5"/>
      <c r="AY899" s="5"/>
      <c r="AZ899" s="5"/>
      <c r="BA899" s="5"/>
      <c r="BB899" s="5"/>
      <c r="BC899" s="5"/>
      <c r="BD899" s="5"/>
      <c r="BE899" s="5"/>
      <c r="BF899" s="5"/>
      <c r="BG899" s="5"/>
      <c r="BH899" s="5"/>
      <c r="BI899" s="5"/>
      <c r="BJ899" s="5"/>
      <c r="BK899" s="5"/>
      <c r="BL899" s="5"/>
      <c r="BM899" s="5"/>
      <c r="BN899" s="5"/>
      <c r="BO899" s="5"/>
      <c r="BP899" s="5"/>
      <c r="BQ899" s="5"/>
      <c r="BR899" s="5"/>
      <c r="BS899" s="5"/>
      <c r="BT899" s="5"/>
      <c r="BU899" s="5"/>
      <c r="BV899" s="5"/>
      <c r="BW899" s="5"/>
      <c r="BX899" s="5"/>
      <c r="BY899" s="5"/>
      <c r="BZ899" s="5"/>
      <c r="CA899" s="5"/>
      <c r="CB899" s="5"/>
      <c r="CC899" s="5"/>
      <c r="CD899" s="5"/>
      <c r="CE899" s="5"/>
    </row>
    <row r="900" spans="1:83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  <c r="AS900" s="5"/>
      <c r="AT900" s="5"/>
      <c r="AU900" s="5"/>
      <c r="AV900" s="5"/>
      <c r="AW900" s="5"/>
      <c r="AX900" s="5"/>
      <c r="AY900" s="5"/>
      <c r="AZ900" s="5"/>
      <c r="BA900" s="5"/>
      <c r="BB900" s="5"/>
      <c r="BC900" s="5"/>
      <c r="BD900" s="5"/>
      <c r="BE900" s="5"/>
      <c r="BF900" s="5"/>
      <c r="BG900" s="5"/>
      <c r="BH900" s="5"/>
      <c r="BI900" s="5"/>
      <c r="BJ900" s="5"/>
      <c r="BK900" s="5"/>
      <c r="BL900" s="5"/>
      <c r="BM900" s="5"/>
      <c r="BN900" s="5"/>
      <c r="BO900" s="5"/>
      <c r="BP900" s="5"/>
      <c r="BQ900" s="5"/>
      <c r="BR900" s="5"/>
      <c r="BS900" s="5"/>
      <c r="BT900" s="5"/>
      <c r="BU900" s="5"/>
      <c r="BV900" s="5"/>
      <c r="BW900" s="5"/>
      <c r="BX900" s="5"/>
      <c r="BY900" s="5"/>
      <c r="BZ900" s="5"/>
      <c r="CA900" s="5"/>
      <c r="CB900" s="5"/>
      <c r="CC900" s="5"/>
      <c r="CD900" s="5"/>
      <c r="CE900" s="5"/>
    </row>
    <row r="901" spans="1:83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  <c r="AW901" s="5"/>
      <c r="AX901" s="5"/>
      <c r="AY901" s="5"/>
      <c r="AZ901" s="5"/>
      <c r="BA901" s="5"/>
      <c r="BB901" s="5"/>
      <c r="BC901" s="5"/>
      <c r="BD901" s="5"/>
      <c r="BE901" s="5"/>
      <c r="BF901" s="5"/>
      <c r="BG901" s="5"/>
      <c r="BH901" s="5"/>
      <c r="BI901" s="5"/>
      <c r="BJ901" s="5"/>
      <c r="BK901" s="5"/>
      <c r="BL901" s="5"/>
      <c r="BM901" s="5"/>
      <c r="BN901" s="5"/>
      <c r="BO901" s="5"/>
      <c r="BP901" s="5"/>
      <c r="BQ901" s="5"/>
      <c r="BR901" s="5"/>
      <c r="BS901" s="5"/>
      <c r="BT901" s="5"/>
      <c r="BU901" s="5"/>
      <c r="BV901" s="5"/>
      <c r="BW901" s="5"/>
      <c r="BX901" s="5"/>
      <c r="BY901" s="5"/>
      <c r="BZ901" s="5"/>
      <c r="CA901" s="5"/>
      <c r="CB901" s="5"/>
      <c r="CC901" s="5"/>
      <c r="CD901" s="5"/>
      <c r="CE901" s="5"/>
    </row>
    <row r="902" spans="1:83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  <c r="AS902" s="5"/>
      <c r="AT902" s="5"/>
      <c r="AU902" s="5"/>
      <c r="AV902" s="5"/>
      <c r="AW902" s="5"/>
      <c r="AX902" s="5"/>
      <c r="AY902" s="5"/>
      <c r="AZ902" s="5"/>
      <c r="BA902" s="5"/>
      <c r="BB902" s="5"/>
      <c r="BC902" s="5"/>
      <c r="BD902" s="5"/>
      <c r="BE902" s="5"/>
      <c r="BF902" s="5"/>
      <c r="BG902" s="5"/>
      <c r="BH902" s="5"/>
      <c r="BI902" s="5"/>
      <c r="BJ902" s="5"/>
      <c r="BK902" s="5"/>
      <c r="BL902" s="5"/>
      <c r="BM902" s="5"/>
      <c r="BN902" s="5"/>
      <c r="BO902" s="5"/>
      <c r="BP902" s="5"/>
      <c r="BQ902" s="5"/>
      <c r="BR902" s="5"/>
      <c r="BS902" s="5"/>
      <c r="BT902" s="5"/>
      <c r="BU902" s="5"/>
      <c r="BV902" s="5"/>
      <c r="BW902" s="5"/>
      <c r="BX902" s="5"/>
      <c r="BY902" s="5"/>
      <c r="BZ902" s="5"/>
      <c r="CA902" s="5"/>
      <c r="CB902" s="5"/>
      <c r="CC902" s="5"/>
      <c r="CD902" s="5"/>
      <c r="CE902" s="5"/>
    </row>
    <row r="903" spans="1:8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  <c r="AS903" s="5"/>
      <c r="AT903" s="5"/>
      <c r="AU903" s="5"/>
      <c r="AV903" s="5"/>
      <c r="AW903" s="5"/>
      <c r="AX903" s="5"/>
      <c r="AY903" s="5"/>
      <c r="AZ903" s="5"/>
      <c r="BA903" s="5"/>
      <c r="BB903" s="5"/>
      <c r="BC903" s="5"/>
      <c r="BD903" s="5"/>
      <c r="BE903" s="5"/>
      <c r="BF903" s="5"/>
      <c r="BG903" s="5"/>
      <c r="BH903" s="5"/>
      <c r="BI903" s="5"/>
      <c r="BJ903" s="5"/>
      <c r="BK903" s="5"/>
      <c r="BL903" s="5"/>
      <c r="BM903" s="5"/>
      <c r="BN903" s="5"/>
      <c r="BO903" s="5"/>
      <c r="BP903" s="5"/>
      <c r="BQ903" s="5"/>
      <c r="BR903" s="5"/>
      <c r="BS903" s="5"/>
      <c r="BT903" s="5"/>
      <c r="BU903" s="5"/>
      <c r="BV903" s="5"/>
      <c r="BW903" s="5"/>
      <c r="BX903" s="5"/>
      <c r="BY903" s="5"/>
      <c r="BZ903" s="5"/>
      <c r="CA903" s="5"/>
      <c r="CB903" s="5"/>
      <c r="CC903" s="5"/>
      <c r="CD903" s="5"/>
      <c r="CE903" s="5"/>
    </row>
    <row r="904" spans="1:83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  <c r="AW904" s="5"/>
      <c r="AX904" s="5"/>
      <c r="AY904" s="5"/>
      <c r="AZ904" s="5"/>
      <c r="BA904" s="5"/>
      <c r="BB904" s="5"/>
      <c r="BC904" s="5"/>
      <c r="BD904" s="5"/>
      <c r="BE904" s="5"/>
      <c r="BF904" s="5"/>
      <c r="BG904" s="5"/>
      <c r="BH904" s="5"/>
      <c r="BI904" s="5"/>
      <c r="BJ904" s="5"/>
      <c r="BK904" s="5"/>
      <c r="BL904" s="5"/>
      <c r="BM904" s="5"/>
      <c r="BN904" s="5"/>
      <c r="BO904" s="5"/>
      <c r="BP904" s="5"/>
      <c r="BQ904" s="5"/>
      <c r="BR904" s="5"/>
      <c r="BS904" s="5"/>
      <c r="BT904" s="5"/>
      <c r="BU904" s="5"/>
      <c r="BV904" s="5"/>
      <c r="BW904" s="5"/>
      <c r="BX904" s="5"/>
      <c r="BY904" s="5"/>
      <c r="BZ904" s="5"/>
      <c r="CA904" s="5"/>
      <c r="CB904" s="5"/>
      <c r="CC904" s="5"/>
      <c r="CD904" s="5"/>
      <c r="CE904" s="5"/>
    </row>
    <row r="905" spans="1:83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  <c r="AS905" s="5"/>
      <c r="AT905" s="5"/>
      <c r="AU905" s="5"/>
      <c r="AV905" s="5"/>
      <c r="AW905" s="5"/>
      <c r="AX905" s="5"/>
      <c r="AY905" s="5"/>
      <c r="AZ905" s="5"/>
      <c r="BA905" s="5"/>
      <c r="BB905" s="5"/>
      <c r="BC905" s="5"/>
      <c r="BD905" s="5"/>
      <c r="BE905" s="5"/>
      <c r="BF905" s="5"/>
      <c r="BG905" s="5"/>
      <c r="BH905" s="5"/>
      <c r="BI905" s="5"/>
      <c r="BJ905" s="5"/>
      <c r="BK905" s="5"/>
      <c r="BL905" s="5"/>
      <c r="BM905" s="5"/>
      <c r="BN905" s="5"/>
      <c r="BO905" s="5"/>
      <c r="BP905" s="5"/>
      <c r="BQ905" s="5"/>
      <c r="BR905" s="5"/>
      <c r="BS905" s="5"/>
      <c r="BT905" s="5"/>
      <c r="BU905" s="5"/>
      <c r="BV905" s="5"/>
      <c r="BW905" s="5"/>
      <c r="BX905" s="5"/>
      <c r="BY905" s="5"/>
      <c r="BZ905" s="5"/>
      <c r="CA905" s="5"/>
      <c r="CB905" s="5"/>
      <c r="CC905" s="5"/>
      <c r="CD905" s="5"/>
      <c r="CE905" s="5"/>
    </row>
    <row r="906" spans="1:83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  <c r="AS906" s="5"/>
      <c r="AT906" s="5"/>
      <c r="AU906" s="5"/>
      <c r="AV906" s="5"/>
      <c r="AW906" s="5"/>
      <c r="AX906" s="5"/>
      <c r="AY906" s="5"/>
      <c r="AZ906" s="5"/>
      <c r="BA906" s="5"/>
      <c r="BB906" s="5"/>
      <c r="BC906" s="5"/>
      <c r="BD906" s="5"/>
      <c r="BE906" s="5"/>
      <c r="BF906" s="5"/>
      <c r="BG906" s="5"/>
      <c r="BH906" s="5"/>
      <c r="BI906" s="5"/>
      <c r="BJ906" s="5"/>
      <c r="BK906" s="5"/>
      <c r="BL906" s="5"/>
      <c r="BM906" s="5"/>
      <c r="BN906" s="5"/>
      <c r="BO906" s="5"/>
      <c r="BP906" s="5"/>
      <c r="BQ906" s="5"/>
      <c r="BR906" s="5"/>
      <c r="BS906" s="5"/>
      <c r="BT906" s="5"/>
      <c r="BU906" s="5"/>
      <c r="BV906" s="5"/>
      <c r="BW906" s="5"/>
      <c r="BX906" s="5"/>
      <c r="BY906" s="5"/>
      <c r="BZ906" s="5"/>
      <c r="CA906" s="5"/>
      <c r="CB906" s="5"/>
      <c r="CC906" s="5"/>
      <c r="CD906" s="5"/>
      <c r="CE906" s="5"/>
    </row>
    <row r="907" spans="1:83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  <c r="AW907" s="5"/>
      <c r="AX907" s="5"/>
      <c r="AY907" s="5"/>
      <c r="AZ907" s="5"/>
      <c r="BA907" s="5"/>
      <c r="BB907" s="5"/>
      <c r="BC907" s="5"/>
      <c r="BD907" s="5"/>
      <c r="BE907" s="5"/>
      <c r="BF907" s="5"/>
      <c r="BG907" s="5"/>
      <c r="BH907" s="5"/>
      <c r="BI907" s="5"/>
      <c r="BJ907" s="5"/>
      <c r="BK907" s="5"/>
      <c r="BL907" s="5"/>
      <c r="BM907" s="5"/>
      <c r="BN907" s="5"/>
      <c r="BO907" s="5"/>
      <c r="BP907" s="5"/>
      <c r="BQ907" s="5"/>
      <c r="BR907" s="5"/>
      <c r="BS907" s="5"/>
      <c r="BT907" s="5"/>
      <c r="BU907" s="5"/>
      <c r="BV907" s="5"/>
      <c r="BW907" s="5"/>
      <c r="BX907" s="5"/>
      <c r="BY907" s="5"/>
      <c r="BZ907" s="5"/>
      <c r="CA907" s="5"/>
      <c r="CB907" s="5"/>
      <c r="CC907" s="5"/>
      <c r="CD907" s="5"/>
      <c r="CE907" s="5"/>
    </row>
    <row r="908" spans="1:83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  <c r="AS908" s="5"/>
      <c r="AT908" s="5"/>
      <c r="AU908" s="5"/>
      <c r="AV908" s="5"/>
      <c r="AW908" s="5"/>
      <c r="AX908" s="5"/>
      <c r="AY908" s="5"/>
      <c r="AZ908" s="5"/>
      <c r="BA908" s="5"/>
      <c r="BB908" s="5"/>
      <c r="BC908" s="5"/>
      <c r="BD908" s="5"/>
      <c r="BE908" s="5"/>
      <c r="BF908" s="5"/>
      <c r="BG908" s="5"/>
      <c r="BH908" s="5"/>
      <c r="BI908" s="5"/>
      <c r="BJ908" s="5"/>
      <c r="BK908" s="5"/>
      <c r="BL908" s="5"/>
      <c r="BM908" s="5"/>
      <c r="BN908" s="5"/>
      <c r="BO908" s="5"/>
      <c r="BP908" s="5"/>
      <c r="BQ908" s="5"/>
      <c r="BR908" s="5"/>
      <c r="BS908" s="5"/>
      <c r="BT908" s="5"/>
      <c r="BU908" s="5"/>
      <c r="BV908" s="5"/>
      <c r="BW908" s="5"/>
      <c r="BX908" s="5"/>
      <c r="BY908" s="5"/>
      <c r="BZ908" s="5"/>
      <c r="CA908" s="5"/>
      <c r="CB908" s="5"/>
      <c r="CC908" s="5"/>
      <c r="CD908" s="5"/>
      <c r="CE908" s="5"/>
    </row>
    <row r="909" spans="1:83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  <c r="AS909" s="5"/>
      <c r="AT909" s="5"/>
      <c r="AU909" s="5"/>
      <c r="AV909" s="5"/>
      <c r="AW909" s="5"/>
      <c r="AX909" s="5"/>
      <c r="AY909" s="5"/>
      <c r="AZ909" s="5"/>
      <c r="BA909" s="5"/>
      <c r="BB909" s="5"/>
      <c r="BC909" s="5"/>
      <c r="BD909" s="5"/>
      <c r="BE909" s="5"/>
      <c r="BF909" s="5"/>
      <c r="BG909" s="5"/>
      <c r="BH909" s="5"/>
      <c r="BI909" s="5"/>
      <c r="BJ909" s="5"/>
      <c r="BK909" s="5"/>
      <c r="BL909" s="5"/>
      <c r="BM909" s="5"/>
      <c r="BN909" s="5"/>
      <c r="BO909" s="5"/>
      <c r="BP909" s="5"/>
      <c r="BQ909" s="5"/>
      <c r="BR909" s="5"/>
      <c r="BS909" s="5"/>
      <c r="BT909" s="5"/>
      <c r="BU909" s="5"/>
      <c r="BV909" s="5"/>
      <c r="BW909" s="5"/>
      <c r="BX909" s="5"/>
      <c r="BY909" s="5"/>
      <c r="BZ909" s="5"/>
      <c r="CA909" s="5"/>
      <c r="CB909" s="5"/>
      <c r="CC909" s="5"/>
      <c r="CD909" s="5"/>
      <c r="CE909" s="5"/>
    </row>
    <row r="910" spans="1:83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  <c r="AW910" s="5"/>
      <c r="AX910" s="5"/>
      <c r="AY910" s="5"/>
      <c r="AZ910" s="5"/>
      <c r="BA910" s="5"/>
      <c r="BB910" s="5"/>
      <c r="BC910" s="5"/>
      <c r="BD910" s="5"/>
      <c r="BE910" s="5"/>
      <c r="BF910" s="5"/>
      <c r="BG910" s="5"/>
      <c r="BH910" s="5"/>
      <c r="BI910" s="5"/>
      <c r="BJ910" s="5"/>
      <c r="BK910" s="5"/>
      <c r="BL910" s="5"/>
      <c r="BM910" s="5"/>
      <c r="BN910" s="5"/>
      <c r="BO910" s="5"/>
      <c r="BP910" s="5"/>
      <c r="BQ910" s="5"/>
      <c r="BR910" s="5"/>
      <c r="BS910" s="5"/>
      <c r="BT910" s="5"/>
      <c r="BU910" s="5"/>
      <c r="BV910" s="5"/>
      <c r="BW910" s="5"/>
      <c r="BX910" s="5"/>
      <c r="BY910" s="5"/>
      <c r="BZ910" s="5"/>
      <c r="CA910" s="5"/>
      <c r="CB910" s="5"/>
      <c r="CC910" s="5"/>
      <c r="CD910" s="5"/>
      <c r="CE910" s="5"/>
    </row>
    <row r="911" spans="1:83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  <c r="AS911" s="5"/>
      <c r="AT911" s="5"/>
      <c r="AU911" s="5"/>
      <c r="AV911" s="5"/>
      <c r="AW911" s="5"/>
      <c r="AX911" s="5"/>
      <c r="AY911" s="5"/>
      <c r="AZ911" s="5"/>
      <c r="BA911" s="5"/>
      <c r="BB911" s="5"/>
      <c r="BC911" s="5"/>
      <c r="BD911" s="5"/>
      <c r="BE911" s="5"/>
      <c r="BF911" s="5"/>
      <c r="BG911" s="5"/>
      <c r="BH911" s="5"/>
      <c r="BI911" s="5"/>
      <c r="BJ911" s="5"/>
      <c r="BK911" s="5"/>
      <c r="BL911" s="5"/>
      <c r="BM911" s="5"/>
      <c r="BN911" s="5"/>
      <c r="BO911" s="5"/>
      <c r="BP911" s="5"/>
      <c r="BQ911" s="5"/>
      <c r="BR911" s="5"/>
      <c r="BS911" s="5"/>
      <c r="BT911" s="5"/>
      <c r="BU911" s="5"/>
      <c r="BV911" s="5"/>
      <c r="BW911" s="5"/>
      <c r="BX911" s="5"/>
      <c r="BY911" s="5"/>
      <c r="BZ911" s="5"/>
      <c r="CA911" s="5"/>
      <c r="CB911" s="5"/>
      <c r="CC911" s="5"/>
      <c r="CD911" s="5"/>
      <c r="CE911" s="5"/>
    </row>
    <row r="912" spans="1:83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  <c r="AS912" s="5"/>
      <c r="AT912" s="5"/>
      <c r="AU912" s="5"/>
      <c r="AV912" s="5"/>
      <c r="AW912" s="5"/>
      <c r="AX912" s="5"/>
      <c r="AY912" s="5"/>
      <c r="AZ912" s="5"/>
      <c r="BA912" s="5"/>
      <c r="BB912" s="5"/>
      <c r="BC912" s="5"/>
      <c r="BD912" s="5"/>
      <c r="BE912" s="5"/>
      <c r="BF912" s="5"/>
      <c r="BG912" s="5"/>
      <c r="BH912" s="5"/>
      <c r="BI912" s="5"/>
      <c r="BJ912" s="5"/>
      <c r="BK912" s="5"/>
      <c r="BL912" s="5"/>
      <c r="BM912" s="5"/>
      <c r="BN912" s="5"/>
      <c r="BO912" s="5"/>
      <c r="BP912" s="5"/>
      <c r="BQ912" s="5"/>
      <c r="BR912" s="5"/>
      <c r="BS912" s="5"/>
      <c r="BT912" s="5"/>
      <c r="BU912" s="5"/>
      <c r="BV912" s="5"/>
      <c r="BW912" s="5"/>
      <c r="BX912" s="5"/>
      <c r="BY912" s="5"/>
      <c r="BZ912" s="5"/>
      <c r="CA912" s="5"/>
      <c r="CB912" s="5"/>
      <c r="CC912" s="5"/>
      <c r="CD912" s="5"/>
      <c r="CE912" s="5"/>
    </row>
    <row r="913" spans="1:8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  <c r="AW913" s="5"/>
      <c r="AX913" s="5"/>
      <c r="AY913" s="5"/>
      <c r="AZ913" s="5"/>
      <c r="BA913" s="5"/>
      <c r="BB913" s="5"/>
      <c r="BC913" s="5"/>
      <c r="BD913" s="5"/>
      <c r="BE913" s="5"/>
      <c r="BF913" s="5"/>
      <c r="BG913" s="5"/>
      <c r="BH913" s="5"/>
      <c r="BI913" s="5"/>
      <c r="BJ913" s="5"/>
      <c r="BK913" s="5"/>
      <c r="BL913" s="5"/>
      <c r="BM913" s="5"/>
      <c r="BN913" s="5"/>
      <c r="BO913" s="5"/>
      <c r="BP913" s="5"/>
      <c r="BQ913" s="5"/>
      <c r="BR913" s="5"/>
      <c r="BS913" s="5"/>
      <c r="BT913" s="5"/>
      <c r="BU913" s="5"/>
      <c r="BV913" s="5"/>
      <c r="BW913" s="5"/>
      <c r="BX913" s="5"/>
      <c r="BY913" s="5"/>
      <c r="BZ913" s="5"/>
      <c r="CA913" s="5"/>
      <c r="CB913" s="5"/>
      <c r="CC913" s="5"/>
      <c r="CD913" s="5"/>
      <c r="CE913" s="5"/>
    </row>
    <row r="914" spans="1:83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  <c r="AS914" s="5"/>
      <c r="AT914" s="5"/>
      <c r="AU914" s="5"/>
      <c r="AV914" s="5"/>
      <c r="AW914" s="5"/>
      <c r="AX914" s="5"/>
      <c r="AY914" s="5"/>
      <c r="AZ914" s="5"/>
      <c r="BA914" s="5"/>
      <c r="BB914" s="5"/>
      <c r="BC914" s="5"/>
      <c r="BD914" s="5"/>
      <c r="BE914" s="5"/>
      <c r="BF914" s="5"/>
      <c r="BG914" s="5"/>
      <c r="BH914" s="5"/>
      <c r="BI914" s="5"/>
      <c r="BJ914" s="5"/>
      <c r="BK914" s="5"/>
      <c r="BL914" s="5"/>
      <c r="BM914" s="5"/>
      <c r="BN914" s="5"/>
      <c r="BO914" s="5"/>
      <c r="BP914" s="5"/>
      <c r="BQ914" s="5"/>
      <c r="BR914" s="5"/>
      <c r="BS914" s="5"/>
      <c r="BT914" s="5"/>
      <c r="BU914" s="5"/>
      <c r="BV914" s="5"/>
      <c r="BW914" s="5"/>
      <c r="BX914" s="5"/>
      <c r="BY914" s="5"/>
      <c r="BZ914" s="5"/>
      <c r="CA914" s="5"/>
      <c r="CB914" s="5"/>
      <c r="CC914" s="5"/>
      <c r="CD914" s="5"/>
      <c r="CE914" s="5"/>
    </row>
    <row r="915" spans="1:83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  <c r="AS915" s="5"/>
      <c r="AT915" s="5"/>
      <c r="AU915" s="5"/>
      <c r="AV915" s="5"/>
      <c r="AW915" s="5"/>
      <c r="AX915" s="5"/>
      <c r="AY915" s="5"/>
      <c r="AZ915" s="5"/>
      <c r="BA915" s="5"/>
      <c r="BB915" s="5"/>
      <c r="BC915" s="5"/>
      <c r="BD915" s="5"/>
      <c r="BE915" s="5"/>
      <c r="BF915" s="5"/>
      <c r="BG915" s="5"/>
      <c r="BH915" s="5"/>
      <c r="BI915" s="5"/>
      <c r="BJ915" s="5"/>
      <c r="BK915" s="5"/>
      <c r="BL915" s="5"/>
      <c r="BM915" s="5"/>
      <c r="BN915" s="5"/>
      <c r="BO915" s="5"/>
      <c r="BP915" s="5"/>
      <c r="BQ915" s="5"/>
      <c r="BR915" s="5"/>
      <c r="BS915" s="5"/>
      <c r="BT915" s="5"/>
      <c r="BU915" s="5"/>
      <c r="BV915" s="5"/>
      <c r="BW915" s="5"/>
      <c r="BX915" s="5"/>
      <c r="BY915" s="5"/>
      <c r="BZ915" s="5"/>
      <c r="CA915" s="5"/>
      <c r="CB915" s="5"/>
      <c r="CC915" s="5"/>
      <c r="CD915" s="5"/>
      <c r="CE915" s="5"/>
    </row>
    <row r="916" spans="1:83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  <c r="AW916" s="5"/>
      <c r="AX916" s="5"/>
      <c r="AY916" s="5"/>
      <c r="AZ916" s="5"/>
      <c r="BA916" s="5"/>
      <c r="BB916" s="5"/>
      <c r="BC916" s="5"/>
      <c r="BD916" s="5"/>
      <c r="BE916" s="5"/>
      <c r="BF916" s="5"/>
      <c r="BG916" s="5"/>
      <c r="BH916" s="5"/>
      <c r="BI916" s="5"/>
      <c r="BJ916" s="5"/>
      <c r="BK916" s="5"/>
      <c r="BL916" s="5"/>
      <c r="BM916" s="5"/>
      <c r="BN916" s="5"/>
      <c r="BO916" s="5"/>
      <c r="BP916" s="5"/>
      <c r="BQ916" s="5"/>
      <c r="BR916" s="5"/>
      <c r="BS916" s="5"/>
      <c r="BT916" s="5"/>
      <c r="BU916" s="5"/>
      <c r="BV916" s="5"/>
      <c r="BW916" s="5"/>
      <c r="BX916" s="5"/>
      <c r="BY916" s="5"/>
      <c r="BZ916" s="5"/>
      <c r="CA916" s="5"/>
      <c r="CB916" s="5"/>
      <c r="CC916" s="5"/>
      <c r="CD916" s="5"/>
      <c r="CE916" s="5"/>
    </row>
    <row r="917" spans="1:83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  <c r="AS917" s="5"/>
      <c r="AT917" s="5"/>
      <c r="AU917" s="5"/>
      <c r="AV917" s="5"/>
      <c r="AW917" s="5"/>
      <c r="AX917" s="5"/>
      <c r="AY917" s="5"/>
      <c r="AZ917" s="5"/>
      <c r="BA917" s="5"/>
      <c r="BB917" s="5"/>
      <c r="BC917" s="5"/>
      <c r="BD917" s="5"/>
      <c r="BE917" s="5"/>
      <c r="BF917" s="5"/>
      <c r="BG917" s="5"/>
      <c r="BH917" s="5"/>
      <c r="BI917" s="5"/>
      <c r="BJ917" s="5"/>
      <c r="BK917" s="5"/>
      <c r="BL917" s="5"/>
      <c r="BM917" s="5"/>
      <c r="BN917" s="5"/>
      <c r="BO917" s="5"/>
      <c r="BP917" s="5"/>
      <c r="BQ917" s="5"/>
      <c r="BR917" s="5"/>
      <c r="BS917" s="5"/>
      <c r="BT917" s="5"/>
      <c r="BU917" s="5"/>
      <c r="BV917" s="5"/>
      <c r="BW917" s="5"/>
      <c r="BX917" s="5"/>
      <c r="BY917" s="5"/>
      <c r="BZ917" s="5"/>
      <c r="CA917" s="5"/>
      <c r="CB917" s="5"/>
      <c r="CC917" s="5"/>
      <c r="CD917" s="5"/>
      <c r="CE917" s="5"/>
    </row>
    <row r="918" spans="1:83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  <c r="AS918" s="5"/>
      <c r="AT918" s="5"/>
      <c r="AU918" s="5"/>
      <c r="AV918" s="5"/>
      <c r="AW918" s="5"/>
      <c r="AX918" s="5"/>
      <c r="AY918" s="5"/>
      <c r="AZ918" s="5"/>
      <c r="BA918" s="5"/>
      <c r="BB918" s="5"/>
      <c r="BC918" s="5"/>
      <c r="BD918" s="5"/>
      <c r="BE918" s="5"/>
      <c r="BF918" s="5"/>
      <c r="BG918" s="5"/>
      <c r="BH918" s="5"/>
      <c r="BI918" s="5"/>
      <c r="BJ918" s="5"/>
      <c r="BK918" s="5"/>
      <c r="BL918" s="5"/>
      <c r="BM918" s="5"/>
      <c r="BN918" s="5"/>
      <c r="BO918" s="5"/>
      <c r="BP918" s="5"/>
      <c r="BQ918" s="5"/>
      <c r="BR918" s="5"/>
      <c r="BS918" s="5"/>
      <c r="BT918" s="5"/>
      <c r="BU918" s="5"/>
      <c r="BV918" s="5"/>
      <c r="BW918" s="5"/>
      <c r="BX918" s="5"/>
      <c r="BY918" s="5"/>
      <c r="BZ918" s="5"/>
      <c r="CA918" s="5"/>
      <c r="CB918" s="5"/>
      <c r="CC918" s="5"/>
      <c r="CD918" s="5"/>
      <c r="CE918" s="5"/>
    </row>
    <row r="919" spans="1:83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  <c r="AW919" s="5"/>
      <c r="AX919" s="5"/>
      <c r="AY919" s="5"/>
      <c r="AZ919" s="5"/>
      <c r="BA919" s="5"/>
      <c r="BB919" s="5"/>
      <c r="BC919" s="5"/>
      <c r="BD919" s="5"/>
      <c r="BE919" s="5"/>
      <c r="BF919" s="5"/>
      <c r="BG919" s="5"/>
      <c r="BH919" s="5"/>
      <c r="BI919" s="5"/>
      <c r="BJ919" s="5"/>
      <c r="BK919" s="5"/>
      <c r="BL919" s="5"/>
      <c r="BM919" s="5"/>
      <c r="BN919" s="5"/>
      <c r="BO919" s="5"/>
      <c r="BP919" s="5"/>
      <c r="BQ919" s="5"/>
      <c r="BR919" s="5"/>
      <c r="BS919" s="5"/>
      <c r="BT919" s="5"/>
      <c r="BU919" s="5"/>
      <c r="BV919" s="5"/>
      <c r="BW919" s="5"/>
      <c r="BX919" s="5"/>
      <c r="BY919" s="5"/>
      <c r="BZ919" s="5"/>
      <c r="CA919" s="5"/>
      <c r="CB919" s="5"/>
      <c r="CC919" s="5"/>
      <c r="CD919" s="5"/>
      <c r="CE919" s="5"/>
    </row>
    <row r="920" spans="1:83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  <c r="AS920" s="5"/>
      <c r="AT920" s="5"/>
      <c r="AU920" s="5"/>
      <c r="AV920" s="5"/>
      <c r="AW920" s="5"/>
      <c r="AX920" s="5"/>
      <c r="AY920" s="5"/>
      <c r="AZ920" s="5"/>
      <c r="BA920" s="5"/>
      <c r="BB920" s="5"/>
      <c r="BC920" s="5"/>
      <c r="BD920" s="5"/>
      <c r="BE920" s="5"/>
      <c r="BF920" s="5"/>
      <c r="BG920" s="5"/>
      <c r="BH920" s="5"/>
      <c r="BI920" s="5"/>
      <c r="BJ920" s="5"/>
      <c r="BK920" s="5"/>
      <c r="BL920" s="5"/>
      <c r="BM920" s="5"/>
      <c r="BN920" s="5"/>
      <c r="BO920" s="5"/>
      <c r="BP920" s="5"/>
      <c r="BQ920" s="5"/>
      <c r="BR920" s="5"/>
      <c r="BS920" s="5"/>
      <c r="BT920" s="5"/>
      <c r="BU920" s="5"/>
      <c r="BV920" s="5"/>
      <c r="BW920" s="5"/>
      <c r="BX920" s="5"/>
      <c r="BY920" s="5"/>
      <c r="BZ920" s="5"/>
      <c r="CA920" s="5"/>
      <c r="CB920" s="5"/>
      <c r="CC920" s="5"/>
      <c r="CD920" s="5"/>
      <c r="CE920" s="5"/>
    </row>
    <row r="921" spans="1:83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  <c r="AS921" s="5"/>
      <c r="AT921" s="5"/>
      <c r="AU921" s="5"/>
      <c r="AV921" s="5"/>
      <c r="AW921" s="5"/>
      <c r="AX921" s="5"/>
      <c r="AY921" s="5"/>
      <c r="AZ921" s="5"/>
      <c r="BA921" s="5"/>
      <c r="BB921" s="5"/>
      <c r="BC921" s="5"/>
      <c r="BD921" s="5"/>
      <c r="BE921" s="5"/>
      <c r="BF921" s="5"/>
      <c r="BG921" s="5"/>
      <c r="BH921" s="5"/>
      <c r="BI921" s="5"/>
      <c r="BJ921" s="5"/>
      <c r="BK921" s="5"/>
      <c r="BL921" s="5"/>
      <c r="BM921" s="5"/>
      <c r="BN921" s="5"/>
      <c r="BO921" s="5"/>
      <c r="BP921" s="5"/>
      <c r="BQ921" s="5"/>
      <c r="BR921" s="5"/>
      <c r="BS921" s="5"/>
      <c r="BT921" s="5"/>
      <c r="BU921" s="5"/>
      <c r="BV921" s="5"/>
      <c r="BW921" s="5"/>
      <c r="BX921" s="5"/>
      <c r="BY921" s="5"/>
      <c r="BZ921" s="5"/>
      <c r="CA921" s="5"/>
      <c r="CB921" s="5"/>
      <c r="CC921" s="5"/>
      <c r="CD921" s="5"/>
      <c r="CE921" s="5"/>
    </row>
    <row r="922" spans="1:83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  <c r="AW922" s="5"/>
      <c r="AX922" s="5"/>
      <c r="AY922" s="5"/>
      <c r="AZ922" s="5"/>
      <c r="BA922" s="5"/>
      <c r="BB922" s="5"/>
      <c r="BC922" s="5"/>
      <c r="BD922" s="5"/>
      <c r="BE922" s="5"/>
      <c r="BF922" s="5"/>
      <c r="BG922" s="5"/>
      <c r="BH922" s="5"/>
      <c r="BI922" s="5"/>
      <c r="BJ922" s="5"/>
      <c r="BK922" s="5"/>
      <c r="BL922" s="5"/>
      <c r="BM922" s="5"/>
      <c r="BN922" s="5"/>
      <c r="BO922" s="5"/>
      <c r="BP922" s="5"/>
      <c r="BQ922" s="5"/>
      <c r="BR922" s="5"/>
      <c r="BS922" s="5"/>
      <c r="BT922" s="5"/>
      <c r="BU922" s="5"/>
      <c r="BV922" s="5"/>
      <c r="BW922" s="5"/>
      <c r="BX922" s="5"/>
      <c r="BY922" s="5"/>
      <c r="BZ922" s="5"/>
      <c r="CA922" s="5"/>
      <c r="CB922" s="5"/>
      <c r="CC922" s="5"/>
      <c r="CD922" s="5"/>
      <c r="CE922" s="5"/>
    </row>
    <row r="923" spans="1:8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  <c r="AS923" s="5"/>
      <c r="AT923" s="5"/>
      <c r="AU923" s="5"/>
      <c r="AV923" s="5"/>
      <c r="AW923" s="5"/>
      <c r="AX923" s="5"/>
      <c r="AY923" s="5"/>
      <c r="AZ923" s="5"/>
      <c r="BA923" s="5"/>
      <c r="BB923" s="5"/>
      <c r="BC923" s="5"/>
      <c r="BD923" s="5"/>
      <c r="BE923" s="5"/>
      <c r="BF923" s="5"/>
      <c r="BG923" s="5"/>
      <c r="BH923" s="5"/>
      <c r="BI923" s="5"/>
      <c r="BJ923" s="5"/>
      <c r="BK923" s="5"/>
      <c r="BL923" s="5"/>
      <c r="BM923" s="5"/>
      <c r="BN923" s="5"/>
      <c r="BO923" s="5"/>
      <c r="BP923" s="5"/>
      <c r="BQ923" s="5"/>
      <c r="BR923" s="5"/>
      <c r="BS923" s="5"/>
      <c r="BT923" s="5"/>
      <c r="BU923" s="5"/>
      <c r="BV923" s="5"/>
      <c r="BW923" s="5"/>
      <c r="BX923" s="5"/>
      <c r="BY923" s="5"/>
      <c r="BZ923" s="5"/>
      <c r="CA923" s="5"/>
      <c r="CB923" s="5"/>
      <c r="CC923" s="5"/>
      <c r="CD923" s="5"/>
      <c r="CE923" s="5"/>
    </row>
    <row r="924" spans="1:83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  <c r="AS924" s="5"/>
      <c r="AT924" s="5"/>
      <c r="AU924" s="5"/>
      <c r="AV924" s="5"/>
      <c r="AW924" s="5"/>
      <c r="AX924" s="5"/>
      <c r="AY924" s="5"/>
      <c r="AZ924" s="5"/>
      <c r="BA924" s="5"/>
      <c r="BB924" s="5"/>
      <c r="BC924" s="5"/>
      <c r="BD924" s="5"/>
      <c r="BE924" s="5"/>
      <c r="BF924" s="5"/>
      <c r="BG924" s="5"/>
      <c r="BH924" s="5"/>
      <c r="BI924" s="5"/>
      <c r="BJ924" s="5"/>
      <c r="BK924" s="5"/>
      <c r="BL924" s="5"/>
      <c r="BM924" s="5"/>
      <c r="BN924" s="5"/>
      <c r="BO924" s="5"/>
      <c r="BP924" s="5"/>
      <c r="BQ924" s="5"/>
      <c r="BR924" s="5"/>
      <c r="BS924" s="5"/>
      <c r="BT924" s="5"/>
      <c r="BU924" s="5"/>
      <c r="BV924" s="5"/>
      <c r="BW924" s="5"/>
      <c r="BX924" s="5"/>
      <c r="BY924" s="5"/>
      <c r="BZ924" s="5"/>
      <c r="CA924" s="5"/>
      <c r="CB924" s="5"/>
      <c r="CC924" s="5"/>
      <c r="CD924" s="5"/>
      <c r="CE924" s="5"/>
    </row>
    <row r="925" spans="1:83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  <c r="AW925" s="5"/>
      <c r="AX925" s="5"/>
      <c r="AY925" s="5"/>
      <c r="AZ925" s="5"/>
      <c r="BA925" s="5"/>
      <c r="BB925" s="5"/>
      <c r="BC925" s="5"/>
      <c r="BD925" s="5"/>
      <c r="BE925" s="5"/>
      <c r="BF925" s="5"/>
      <c r="BG925" s="5"/>
      <c r="BH925" s="5"/>
      <c r="BI925" s="5"/>
      <c r="BJ925" s="5"/>
      <c r="BK925" s="5"/>
      <c r="BL925" s="5"/>
      <c r="BM925" s="5"/>
      <c r="BN925" s="5"/>
      <c r="BO925" s="5"/>
      <c r="BP925" s="5"/>
      <c r="BQ925" s="5"/>
      <c r="BR925" s="5"/>
      <c r="BS925" s="5"/>
      <c r="BT925" s="5"/>
      <c r="BU925" s="5"/>
      <c r="BV925" s="5"/>
      <c r="BW925" s="5"/>
      <c r="BX925" s="5"/>
      <c r="BY925" s="5"/>
      <c r="BZ925" s="5"/>
      <c r="CA925" s="5"/>
      <c r="CB925" s="5"/>
      <c r="CC925" s="5"/>
      <c r="CD925" s="5"/>
      <c r="CE925" s="5"/>
    </row>
    <row r="926" spans="1:83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  <c r="AS926" s="5"/>
      <c r="AT926" s="5"/>
      <c r="AU926" s="5"/>
      <c r="AV926" s="5"/>
      <c r="AW926" s="5"/>
      <c r="AX926" s="5"/>
      <c r="AY926" s="5"/>
      <c r="AZ926" s="5"/>
      <c r="BA926" s="5"/>
      <c r="BB926" s="5"/>
      <c r="BC926" s="5"/>
      <c r="BD926" s="5"/>
      <c r="BE926" s="5"/>
      <c r="BF926" s="5"/>
      <c r="BG926" s="5"/>
      <c r="BH926" s="5"/>
      <c r="BI926" s="5"/>
      <c r="BJ926" s="5"/>
      <c r="BK926" s="5"/>
      <c r="BL926" s="5"/>
      <c r="BM926" s="5"/>
      <c r="BN926" s="5"/>
      <c r="BO926" s="5"/>
      <c r="BP926" s="5"/>
      <c r="BQ926" s="5"/>
      <c r="BR926" s="5"/>
      <c r="BS926" s="5"/>
      <c r="BT926" s="5"/>
      <c r="BU926" s="5"/>
      <c r="BV926" s="5"/>
      <c r="BW926" s="5"/>
      <c r="BX926" s="5"/>
      <c r="BY926" s="5"/>
      <c r="BZ926" s="5"/>
      <c r="CA926" s="5"/>
      <c r="CB926" s="5"/>
      <c r="CC926" s="5"/>
      <c r="CD926" s="5"/>
      <c r="CE926" s="5"/>
    </row>
    <row r="927" spans="1:83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  <c r="AS927" s="5"/>
      <c r="AT927" s="5"/>
      <c r="AU927" s="5"/>
      <c r="AV927" s="5"/>
      <c r="AW927" s="5"/>
      <c r="AX927" s="5"/>
      <c r="AY927" s="5"/>
      <c r="AZ927" s="5"/>
      <c r="BA927" s="5"/>
      <c r="BB927" s="5"/>
      <c r="BC927" s="5"/>
      <c r="BD927" s="5"/>
      <c r="BE927" s="5"/>
      <c r="BF927" s="5"/>
      <c r="BG927" s="5"/>
      <c r="BH927" s="5"/>
      <c r="BI927" s="5"/>
      <c r="BJ927" s="5"/>
      <c r="BK927" s="5"/>
      <c r="BL927" s="5"/>
      <c r="BM927" s="5"/>
      <c r="BN927" s="5"/>
      <c r="BO927" s="5"/>
      <c r="BP927" s="5"/>
      <c r="BQ927" s="5"/>
      <c r="BR927" s="5"/>
      <c r="BS927" s="5"/>
      <c r="BT927" s="5"/>
      <c r="BU927" s="5"/>
      <c r="BV927" s="5"/>
      <c r="BW927" s="5"/>
      <c r="BX927" s="5"/>
      <c r="BY927" s="5"/>
      <c r="BZ927" s="5"/>
      <c r="CA927" s="5"/>
      <c r="CB927" s="5"/>
      <c r="CC927" s="5"/>
      <c r="CD927" s="5"/>
      <c r="CE927" s="5"/>
    </row>
    <row r="928" spans="1:83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  <c r="AW928" s="5"/>
      <c r="AX928" s="5"/>
      <c r="AY928" s="5"/>
      <c r="AZ928" s="5"/>
      <c r="BA928" s="5"/>
      <c r="BB928" s="5"/>
      <c r="BC928" s="5"/>
      <c r="BD928" s="5"/>
      <c r="BE928" s="5"/>
      <c r="BF928" s="5"/>
      <c r="BG928" s="5"/>
      <c r="BH928" s="5"/>
      <c r="BI928" s="5"/>
      <c r="BJ928" s="5"/>
      <c r="BK928" s="5"/>
      <c r="BL928" s="5"/>
      <c r="BM928" s="5"/>
      <c r="BN928" s="5"/>
      <c r="BO928" s="5"/>
      <c r="BP928" s="5"/>
      <c r="BQ928" s="5"/>
      <c r="BR928" s="5"/>
      <c r="BS928" s="5"/>
      <c r="BT928" s="5"/>
      <c r="BU928" s="5"/>
      <c r="BV928" s="5"/>
      <c r="BW928" s="5"/>
      <c r="BX928" s="5"/>
      <c r="BY928" s="5"/>
      <c r="BZ928" s="5"/>
      <c r="CA928" s="5"/>
      <c r="CB928" s="5"/>
      <c r="CC928" s="5"/>
      <c r="CD928" s="5"/>
      <c r="CE928" s="5"/>
    </row>
    <row r="929" spans="1:83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  <c r="AS929" s="5"/>
      <c r="AT929" s="5"/>
      <c r="AU929" s="5"/>
      <c r="AV929" s="5"/>
      <c r="AW929" s="5"/>
      <c r="AX929" s="5"/>
      <c r="AY929" s="5"/>
      <c r="AZ929" s="5"/>
      <c r="BA929" s="5"/>
      <c r="BB929" s="5"/>
      <c r="BC929" s="5"/>
      <c r="BD929" s="5"/>
      <c r="BE929" s="5"/>
      <c r="BF929" s="5"/>
      <c r="BG929" s="5"/>
      <c r="BH929" s="5"/>
      <c r="BI929" s="5"/>
      <c r="BJ929" s="5"/>
      <c r="BK929" s="5"/>
      <c r="BL929" s="5"/>
      <c r="BM929" s="5"/>
      <c r="BN929" s="5"/>
      <c r="BO929" s="5"/>
      <c r="BP929" s="5"/>
      <c r="BQ929" s="5"/>
      <c r="BR929" s="5"/>
      <c r="BS929" s="5"/>
      <c r="BT929" s="5"/>
      <c r="BU929" s="5"/>
      <c r="BV929" s="5"/>
      <c r="BW929" s="5"/>
      <c r="BX929" s="5"/>
      <c r="BY929" s="5"/>
      <c r="BZ929" s="5"/>
      <c r="CA929" s="5"/>
      <c r="CB929" s="5"/>
      <c r="CC929" s="5"/>
      <c r="CD929" s="5"/>
      <c r="CE929" s="5"/>
    </row>
    <row r="930" spans="1:83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  <c r="AS930" s="5"/>
      <c r="AT930" s="5"/>
      <c r="AU930" s="5"/>
      <c r="AV930" s="5"/>
      <c r="AW930" s="5"/>
      <c r="AX930" s="5"/>
      <c r="AY930" s="5"/>
      <c r="AZ930" s="5"/>
      <c r="BA930" s="5"/>
      <c r="BB930" s="5"/>
      <c r="BC930" s="5"/>
      <c r="BD930" s="5"/>
      <c r="BE930" s="5"/>
      <c r="BF930" s="5"/>
      <c r="BG930" s="5"/>
      <c r="BH930" s="5"/>
      <c r="BI930" s="5"/>
      <c r="BJ930" s="5"/>
      <c r="BK930" s="5"/>
      <c r="BL930" s="5"/>
      <c r="BM930" s="5"/>
      <c r="BN930" s="5"/>
      <c r="BO930" s="5"/>
      <c r="BP930" s="5"/>
      <c r="BQ930" s="5"/>
      <c r="BR930" s="5"/>
      <c r="BS930" s="5"/>
      <c r="BT930" s="5"/>
      <c r="BU930" s="5"/>
      <c r="BV930" s="5"/>
      <c r="BW930" s="5"/>
      <c r="BX930" s="5"/>
      <c r="BY930" s="5"/>
      <c r="BZ930" s="5"/>
      <c r="CA930" s="5"/>
      <c r="CB930" s="5"/>
      <c r="CC930" s="5"/>
      <c r="CD930" s="5"/>
      <c r="CE930" s="5"/>
    </row>
    <row r="931" spans="1:83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  <c r="AW931" s="5"/>
      <c r="AX931" s="5"/>
      <c r="AY931" s="5"/>
      <c r="AZ931" s="5"/>
      <c r="BA931" s="5"/>
      <c r="BB931" s="5"/>
      <c r="BC931" s="5"/>
      <c r="BD931" s="5"/>
      <c r="BE931" s="5"/>
      <c r="BF931" s="5"/>
      <c r="BG931" s="5"/>
      <c r="BH931" s="5"/>
      <c r="BI931" s="5"/>
      <c r="BJ931" s="5"/>
      <c r="BK931" s="5"/>
      <c r="BL931" s="5"/>
      <c r="BM931" s="5"/>
      <c r="BN931" s="5"/>
      <c r="BO931" s="5"/>
      <c r="BP931" s="5"/>
      <c r="BQ931" s="5"/>
      <c r="BR931" s="5"/>
      <c r="BS931" s="5"/>
      <c r="BT931" s="5"/>
      <c r="BU931" s="5"/>
      <c r="BV931" s="5"/>
      <c r="BW931" s="5"/>
      <c r="BX931" s="5"/>
      <c r="BY931" s="5"/>
      <c r="BZ931" s="5"/>
      <c r="CA931" s="5"/>
      <c r="CB931" s="5"/>
      <c r="CC931" s="5"/>
      <c r="CD931" s="5"/>
      <c r="CE931" s="5"/>
    </row>
    <row r="932" spans="1:83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  <c r="AS932" s="5"/>
      <c r="AT932" s="5"/>
      <c r="AU932" s="5"/>
      <c r="AV932" s="5"/>
      <c r="AW932" s="5"/>
      <c r="AX932" s="5"/>
      <c r="AY932" s="5"/>
      <c r="AZ932" s="5"/>
      <c r="BA932" s="5"/>
      <c r="BB932" s="5"/>
      <c r="BC932" s="5"/>
      <c r="BD932" s="5"/>
      <c r="BE932" s="5"/>
      <c r="BF932" s="5"/>
      <c r="BG932" s="5"/>
      <c r="BH932" s="5"/>
      <c r="BI932" s="5"/>
      <c r="BJ932" s="5"/>
      <c r="BK932" s="5"/>
      <c r="BL932" s="5"/>
      <c r="BM932" s="5"/>
      <c r="BN932" s="5"/>
      <c r="BO932" s="5"/>
      <c r="BP932" s="5"/>
      <c r="BQ932" s="5"/>
      <c r="BR932" s="5"/>
      <c r="BS932" s="5"/>
      <c r="BT932" s="5"/>
      <c r="BU932" s="5"/>
      <c r="BV932" s="5"/>
      <c r="BW932" s="5"/>
      <c r="BX932" s="5"/>
      <c r="BY932" s="5"/>
      <c r="BZ932" s="5"/>
      <c r="CA932" s="5"/>
      <c r="CB932" s="5"/>
      <c r="CC932" s="5"/>
      <c r="CD932" s="5"/>
      <c r="CE932" s="5"/>
    </row>
    <row r="933" spans="1:8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  <c r="AS933" s="5"/>
      <c r="AT933" s="5"/>
      <c r="AU933" s="5"/>
      <c r="AV933" s="5"/>
      <c r="AW933" s="5"/>
      <c r="AX933" s="5"/>
      <c r="AY933" s="5"/>
      <c r="AZ933" s="5"/>
      <c r="BA933" s="5"/>
      <c r="BB933" s="5"/>
      <c r="BC933" s="5"/>
      <c r="BD933" s="5"/>
      <c r="BE933" s="5"/>
      <c r="BF933" s="5"/>
      <c r="BG933" s="5"/>
      <c r="BH933" s="5"/>
      <c r="BI933" s="5"/>
      <c r="BJ933" s="5"/>
      <c r="BK933" s="5"/>
      <c r="BL933" s="5"/>
      <c r="BM933" s="5"/>
      <c r="BN933" s="5"/>
      <c r="BO933" s="5"/>
      <c r="BP933" s="5"/>
      <c r="BQ933" s="5"/>
      <c r="BR933" s="5"/>
      <c r="BS933" s="5"/>
      <c r="BT933" s="5"/>
      <c r="BU933" s="5"/>
      <c r="BV933" s="5"/>
      <c r="BW933" s="5"/>
      <c r="BX933" s="5"/>
      <c r="BY933" s="5"/>
      <c r="BZ933" s="5"/>
      <c r="CA933" s="5"/>
      <c r="CB933" s="5"/>
      <c r="CC933" s="5"/>
      <c r="CD933" s="5"/>
      <c r="CE933" s="5"/>
    </row>
    <row r="934" spans="1:83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  <c r="AW934" s="5"/>
      <c r="AX934" s="5"/>
      <c r="AY934" s="5"/>
      <c r="AZ934" s="5"/>
      <c r="BA934" s="5"/>
      <c r="BB934" s="5"/>
      <c r="BC934" s="5"/>
      <c r="BD934" s="5"/>
      <c r="BE934" s="5"/>
      <c r="BF934" s="5"/>
      <c r="BG934" s="5"/>
      <c r="BH934" s="5"/>
      <c r="BI934" s="5"/>
      <c r="BJ934" s="5"/>
      <c r="BK934" s="5"/>
      <c r="BL934" s="5"/>
      <c r="BM934" s="5"/>
      <c r="BN934" s="5"/>
      <c r="BO934" s="5"/>
      <c r="BP934" s="5"/>
      <c r="BQ934" s="5"/>
      <c r="BR934" s="5"/>
      <c r="BS934" s="5"/>
      <c r="BT934" s="5"/>
      <c r="BU934" s="5"/>
      <c r="BV934" s="5"/>
      <c r="BW934" s="5"/>
      <c r="BX934" s="5"/>
      <c r="BY934" s="5"/>
      <c r="BZ934" s="5"/>
      <c r="CA934" s="5"/>
      <c r="CB934" s="5"/>
      <c r="CC934" s="5"/>
      <c r="CD934" s="5"/>
      <c r="CE934" s="5"/>
    </row>
    <row r="935" spans="1:83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  <c r="AS935" s="5"/>
      <c r="AT935" s="5"/>
      <c r="AU935" s="5"/>
      <c r="AV935" s="5"/>
      <c r="AW935" s="5"/>
      <c r="AX935" s="5"/>
      <c r="AY935" s="5"/>
      <c r="AZ935" s="5"/>
      <c r="BA935" s="5"/>
      <c r="BB935" s="5"/>
      <c r="BC935" s="5"/>
      <c r="BD935" s="5"/>
      <c r="BE935" s="5"/>
      <c r="BF935" s="5"/>
      <c r="BG935" s="5"/>
      <c r="BH935" s="5"/>
      <c r="BI935" s="5"/>
      <c r="BJ935" s="5"/>
      <c r="BK935" s="5"/>
      <c r="BL935" s="5"/>
      <c r="BM935" s="5"/>
      <c r="BN935" s="5"/>
      <c r="BO935" s="5"/>
      <c r="BP935" s="5"/>
      <c r="BQ935" s="5"/>
      <c r="BR935" s="5"/>
      <c r="BS935" s="5"/>
      <c r="BT935" s="5"/>
      <c r="BU935" s="5"/>
      <c r="BV935" s="5"/>
      <c r="BW935" s="5"/>
      <c r="BX935" s="5"/>
      <c r="BY935" s="5"/>
      <c r="BZ935" s="5"/>
      <c r="CA935" s="5"/>
      <c r="CB935" s="5"/>
      <c r="CC935" s="5"/>
      <c r="CD935" s="5"/>
      <c r="CE935" s="5"/>
    </row>
    <row r="936" spans="1:83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  <c r="AS936" s="5"/>
      <c r="AT936" s="5"/>
      <c r="AU936" s="5"/>
      <c r="AV936" s="5"/>
      <c r="AW936" s="5"/>
      <c r="AX936" s="5"/>
      <c r="AY936" s="5"/>
      <c r="AZ936" s="5"/>
      <c r="BA936" s="5"/>
      <c r="BB936" s="5"/>
      <c r="BC936" s="5"/>
      <c r="BD936" s="5"/>
      <c r="BE936" s="5"/>
      <c r="BF936" s="5"/>
      <c r="BG936" s="5"/>
      <c r="BH936" s="5"/>
      <c r="BI936" s="5"/>
      <c r="BJ936" s="5"/>
      <c r="BK936" s="5"/>
      <c r="BL936" s="5"/>
      <c r="BM936" s="5"/>
      <c r="BN936" s="5"/>
      <c r="BO936" s="5"/>
      <c r="BP936" s="5"/>
      <c r="BQ936" s="5"/>
      <c r="BR936" s="5"/>
      <c r="BS936" s="5"/>
      <c r="BT936" s="5"/>
      <c r="BU936" s="5"/>
      <c r="BV936" s="5"/>
      <c r="BW936" s="5"/>
      <c r="BX936" s="5"/>
      <c r="BY936" s="5"/>
      <c r="BZ936" s="5"/>
      <c r="CA936" s="5"/>
      <c r="CB936" s="5"/>
      <c r="CC936" s="5"/>
      <c r="CD936" s="5"/>
      <c r="CE936" s="5"/>
    </row>
    <row r="937" spans="1:83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  <c r="AW937" s="5"/>
      <c r="AX937" s="5"/>
      <c r="AY937" s="5"/>
      <c r="AZ937" s="5"/>
      <c r="BA937" s="5"/>
      <c r="BB937" s="5"/>
      <c r="BC937" s="5"/>
      <c r="BD937" s="5"/>
      <c r="BE937" s="5"/>
      <c r="BF937" s="5"/>
      <c r="BG937" s="5"/>
      <c r="BH937" s="5"/>
      <c r="BI937" s="5"/>
      <c r="BJ937" s="5"/>
      <c r="BK937" s="5"/>
      <c r="BL937" s="5"/>
      <c r="BM937" s="5"/>
      <c r="BN937" s="5"/>
      <c r="BO937" s="5"/>
      <c r="BP937" s="5"/>
      <c r="BQ937" s="5"/>
      <c r="BR937" s="5"/>
      <c r="BS937" s="5"/>
      <c r="BT937" s="5"/>
      <c r="BU937" s="5"/>
      <c r="BV937" s="5"/>
      <c r="BW937" s="5"/>
      <c r="BX937" s="5"/>
      <c r="BY937" s="5"/>
      <c r="BZ937" s="5"/>
      <c r="CA937" s="5"/>
      <c r="CB937" s="5"/>
      <c r="CC937" s="5"/>
      <c r="CD937" s="5"/>
      <c r="CE937" s="5"/>
    </row>
    <row r="938" spans="1:83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  <c r="AS938" s="5"/>
      <c r="AT938" s="5"/>
      <c r="AU938" s="5"/>
      <c r="AV938" s="5"/>
      <c r="AW938" s="5"/>
      <c r="AX938" s="5"/>
      <c r="AY938" s="5"/>
      <c r="AZ938" s="5"/>
      <c r="BA938" s="5"/>
      <c r="BB938" s="5"/>
      <c r="BC938" s="5"/>
      <c r="BD938" s="5"/>
      <c r="BE938" s="5"/>
      <c r="BF938" s="5"/>
      <c r="BG938" s="5"/>
      <c r="BH938" s="5"/>
      <c r="BI938" s="5"/>
      <c r="BJ938" s="5"/>
      <c r="BK938" s="5"/>
      <c r="BL938" s="5"/>
      <c r="BM938" s="5"/>
      <c r="BN938" s="5"/>
      <c r="BO938" s="5"/>
      <c r="BP938" s="5"/>
      <c r="BQ938" s="5"/>
      <c r="BR938" s="5"/>
      <c r="BS938" s="5"/>
      <c r="BT938" s="5"/>
      <c r="BU938" s="5"/>
      <c r="BV938" s="5"/>
      <c r="BW938" s="5"/>
      <c r="BX938" s="5"/>
      <c r="BY938" s="5"/>
      <c r="BZ938" s="5"/>
      <c r="CA938" s="5"/>
      <c r="CB938" s="5"/>
      <c r="CC938" s="5"/>
      <c r="CD938" s="5"/>
      <c r="CE938" s="5"/>
    </row>
    <row r="939" spans="1:83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  <c r="AS939" s="5"/>
      <c r="AT939" s="5"/>
      <c r="AU939" s="5"/>
      <c r="AV939" s="5"/>
      <c r="AW939" s="5"/>
      <c r="AX939" s="5"/>
      <c r="AY939" s="5"/>
      <c r="AZ939" s="5"/>
      <c r="BA939" s="5"/>
      <c r="BB939" s="5"/>
      <c r="BC939" s="5"/>
      <c r="BD939" s="5"/>
      <c r="BE939" s="5"/>
      <c r="BF939" s="5"/>
      <c r="BG939" s="5"/>
      <c r="BH939" s="5"/>
      <c r="BI939" s="5"/>
      <c r="BJ939" s="5"/>
      <c r="BK939" s="5"/>
      <c r="BL939" s="5"/>
      <c r="BM939" s="5"/>
      <c r="BN939" s="5"/>
      <c r="BO939" s="5"/>
      <c r="BP939" s="5"/>
      <c r="BQ939" s="5"/>
      <c r="BR939" s="5"/>
      <c r="BS939" s="5"/>
      <c r="BT939" s="5"/>
      <c r="BU939" s="5"/>
      <c r="BV939" s="5"/>
      <c r="BW939" s="5"/>
      <c r="BX939" s="5"/>
      <c r="BY939" s="5"/>
      <c r="BZ939" s="5"/>
      <c r="CA939" s="5"/>
      <c r="CB939" s="5"/>
      <c r="CC939" s="5"/>
      <c r="CD939" s="5"/>
      <c r="CE939" s="5"/>
    </row>
    <row r="940" spans="1:83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  <c r="AW940" s="5"/>
      <c r="AX940" s="5"/>
      <c r="AY940" s="5"/>
      <c r="AZ940" s="5"/>
      <c r="BA940" s="5"/>
      <c r="BB940" s="5"/>
      <c r="BC940" s="5"/>
      <c r="BD940" s="5"/>
      <c r="BE940" s="5"/>
      <c r="BF940" s="5"/>
      <c r="BG940" s="5"/>
      <c r="BH940" s="5"/>
      <c r="BI940" s="5"/>
      <c r="BJ940" s="5"/>
      <c r="BK940" s="5"/>
      <c r="BL940" s="5"/>
      <c r="BM940" s="5"/>
      <c r="BN940" s="5"/>
      <c r="BO940" s="5"/>
      <c r="BP940" s="5"/>
      <c r="BQ940" s="5"/>
      <c r="BR940" s="5"/>
      <c r="BS940" s="5"/>
      <c r="BT940" s="5"/>
      <c r="BU940" s="5"/>
      <c r="BV940" s="5"/>
      <c r="BW940" s="5"/>
      <c r="BX940" s="5"/>
      <c r="BY940" s="5"/>
      <c r="BZ940" s="5"/>
      <c r="CA940" s="5"/>
      <c r="CB940" s="5"/>
      <c r="CC940" s="5"/>
      <c r="CD940" s="5"/>
      <c r="CE940" s="5"/>
    </row>
    <row r="941" spans="1:83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  <c r="AS941" s="5"/>
      <c r="AT941" s="5"/>
      <c r="AU941" s="5"/>
      <c r="AV941" s="5"/>
      <c r="AW941" s="5"/>
      <c r="AX941" s="5"/>
      <c r="AY941" s="5"/>
      <c r="AZ941" s="5"/>
      <c r="BA941" s="5"/>
      <c r="BB941" s="5"/>
      <c r="BC941" s="5"/>
      <c r="BD941" s="5"/>
      <c r="BE941" s="5"/>
      <c r="BF941" s="5"/>
      <c r="BG941" s="5"/>
      <c r="BH941" s="5"/>
      <c r="BI941" s="5"/>
      <c r="BJ941" s="5"/>
      <c r="BK941" s="5"/>
      <c r="BL941" s="5"/>
      <c r="BM941" s="5"/>
      <c r="BN941" s="5"/>
      <c r="BO941" s="5"/>
      <c r="BP941" s="5"/>
      <c r="BQ941" s="5"/>
      <c r="BR941" s="5"/>
      <c r="BS941" s="5"/>
      <c r="BT941" s="5"/>
      <c r="BU941" s="5"/>
      <c r="BV941" s="5"/>
      <c r="BW941" s="5"/>
      <c r="BX941" s="5"/>
      <c r="BY941" s="5"/>
      <c r="BZ941" s="5"/>
      <c r="CA941" s="5"/>
      <c r="CB941" s="5"/>
      <c r="CC941" s="5"/>
      <c r="CD941" s="5"/>
      <c r="CE941" s="5"/>
    </row>
    <row r="942" spans="1:83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  <c r="AS942" s="5"/>
      <c r="AT942" s="5"/>
      <c r="AU942" s="5"/>
      <c r="AV942" s="5"/>
      <c r="AW942" s="5"/>
      <c r="AX942" s="5"/>
      <c r="AY942" s="5"/>
      <c r="AZ942" s="5"/>
      <c r="BA942" s="5"/>
      <c r="BB942" s="5"/>
      <c r="BC942" s="5"/>
      <c r="BD942" s="5"/>
      <c r="BE942" s="5"/>
      <c r="BF942" s="5"/>
      <c r="BG942" s="5"/>
      <c r="BH942" s="5"/>
      <c r="BI942" s="5"/>
      <c r="BJ942" s="5"/>
      <c r="BK942" s="5"/>
      <c r="BL942" s="5"/>
      <c r="BM942" s="5"/>
      <c r="BN942" s="5"/>
      <c r="BO942" s="5"/>
      <c r="BP942" s="5"/>
      <c r="BQ942" s="5"/>
      <c r="BR942" s="5"/>
      <c r="BS942" s="5"/>
      <c r="BT942" s="5"/>
      <c r="BU942" s="5"/>
      <c r="BV942" s="5"/>
      <c r="BW942" s="5"/>
      <c r="BX942" s="5"/>
      <c r="BY942" s="5"/>
      <c r="BZ942" s="5"/>
      <c r="CA942" s="5"/>
      <c r="CB942" s="5"/>
      <c r="CC942" s="5"/>
      <c r="CD942" s="5"/>
      <c r="CE942" s="5"/>
    </row>
    <row r="943" spans="1:8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  <c r="AW943" s="5"/>
      <c r="AX943" s="5"/>
      <c r="AY943" s="5"/>
      <c r="AZ943" s="5"/>
      <c r="BA943" s="5"/>
      <c r="BB943" s="5"/>
      <c r="BC943" s="5"/>
      <c r="BD943" s="5"/>
      <c r="BE943" s="5"/>
      <c r="BF943" s="5"/>
      <c r="BG943" s="5"/>
      <c r="BH943" s="5"/>
      <c r="BI943" s="5"/>
      <c r="BJ943" s="5"/>
      <c r="BK943" s="5"/>
      <c r="BL943" s="5"/>
      <c r="BM943" s="5"/>
      <c r="BN943" s="5"/>
      <c r="BO943" s="5"/>
      <c r="BP943" s="5"/>
      <c r="BQ943" s="5"/>
      <c r="BR943" s="5"/>
      <c r="BS943" s="5"/>
      <c r="BT943" s="5"/>
      <c r="BU943" s="5"/>
      <c r="BV943" s="5"/>
      <c r="BW943" s="5"/>
      <c r="BX943" s="5"/>
      <c r="BY943" s="5"/>
      <c r="BZ943" s="5"/>
      <c r="CA943" s="5"/>
      <c r="CB943" s="5"/>
      <c r="CC943" s="5"/>
      <c r="CD943" s="5"/>
      <c r="CE943" s="5"/>
    </row>
    <row r="944" spans="1:83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  <c r="AS944" s="5"/>
      <c r="AT944" s="5"/>
      <c r="AU944" s="5"/>
      <c r="AV944" s="5"/>
      <c r="AW944" s="5"/>
      <c r="AX944" s="5"/>
      <c r="AY944" s="5"/>
      <c r="AZ944" s="5"/>
      <c r="BA944" s="5"/>
      <c r="BB944" s="5"/>
      <c r="BC944" s="5"/>
      <c r="BD944" s="5"/>
      <c r="BE944" s="5"/>
      <c r="BF944" s="5"/>
      <c r="BG944" s="5"/>
      <c r="BH944" s="5"/>
      <c r="BI944" s="5"/>
      <c r="BJ944" s="5"/>
      <c r="BK944" s="5"/>
      <c r="BL944" s="5"/>
      <c r="BM944" s="5"/>
      <c r="BN944" s="5"/>
      <c r="BO944" s="5"/>
      <c r="BP944" s="5"/>
      <c r="BQ944" s="5"/>
      <c r="BR944" s="5"/>
      <c r="BS944" s="5"/>
      <c r="BT944" s="5"/>
      <c r="BU944" s="5"/>
      <c r="BV944" s="5"/>
      <c r="BW944" s="5"/>
      <c r="BX944" s="5"/>
      <c r="BY944" s="5"/>
      <c r="BZ944" s="5"/>
      <c r="CA944" s="5"/>
      <c r="CB944" s="5"/>
      <c r="CC944" s="5"/>
      <c r="CD944" s="5"/>
      <c r="CE944" s="5"/>
    </row>
    <row r="945" spans="1:83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  <c r="AS945" s="5"/>
      <c r="AT945" s="5"/>
      <c r="AU945" s="5"/>
      <c r="AV945" s="5"/>
      <c r="AW945" s="5"/>
      <c r="AX945" s="5"/>
      <c r="AY945" s="5"/>
      <c r="AZ945" s="5"/>
      <c r="BA945" s="5"/>
      <c r="BB945" s="5"/>
      <c r="BC945" s="5"/>
      <c r="BD945" s="5"/>
      <c r="BE945" s="5"/>
      <c r="BF945" s="5"/>
      <c r="BG945" s="5"/>
      <c r="BH945" s="5"/>
      <c r="BI945" s="5"/>
      <c r="BJ945" s="5"/>
      <c r="BK945" s="5"/>
      <c r="BL945" s="5"/>
      <c r="BM945" s="5"/>
      <c r="BN945" s="5"/>
      <c r="BO945" s="5"/>
      <c r="BP945" s="5"/>
      <c r="BQ945" s="5"/>
      <c r="BR945" s="5"/>
      <c r="BS945" s="5"/>
      <c r="BT945" s="5"/>
      <c r="BU945" s="5"/>
      <c r="BV945" s="5"/>
      <c r="BW945" s="5"/>
      <c r="BX945" s="5"/>
      <c r="BY945" s="5"/>
      <c r="BZ945" s="5"/>
      <c r="CA945" s="5"/>
      <c r="CB945" s="5"/>
      <c r="CC945" s="5"/>
      <c r="CD945" s="5"/>
      <c r="CE945" s="5"/>
    </row>
    <row r="946" spans="1:83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  <c r="AW946" s="5"/>
      <c r="AX946" s="5"/>
      <c r="AY946" s="5"/>
      <c r="AZ946" s="5"/>
      <c r="BA946" s="5"/>
      <c r="BB946" s="5"/>
      <c r="BC946" s="5"/>
      <c r="BD946" s="5"/>
      <c r="BE946" s="5"/>
      <c r="BF946" s="5"/>
      <c r="BG946" s="5"/>
      <c r="BH946" s="5"/>
      <c r="BI946" s="5"/>
      <c r="BJ946" s="5"/>
      <c r="BK946" s="5"/>
      <c r="BL946" s="5"/>
      <c r="BM946" s="5"/>
      <c r="BN946" s="5"/>
      <c r="BO946" s="5"/>
      <c r="BP946" s="5"/>
      <c r="BQ946" s="5"/>
      <c r="BR946" s="5"/>
      <c r="BS946" s="5"/>
      <c r="BT946" s="5"/>
      <c r="BU946" s="5"/>
      <c r="BV946" s="5"/>
      <c r="BW946" s="5"/>
      <c r="BX946" s="5"/>
      <c r="BY946" s="5"/>
      <c r="BZ946" s="5"/>
      <c r="CA946" s="5"/>
      <c r="CB946" s="5"/>
      <c r="CC946" s="5"/>
      <c r="CD946" s="5"/>
      <c r="CE946" s="5"/>
    </row>
    <row r="947" spans="1:83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  <c r="AS947" s="5"/>
      <c r="AT947" s="5"/>
      <c r="AU947" s="5"/>
      <c r="AV947" s="5"/>
      <c r="AW947" s="5"/>
      <c r="AX947" s="5"/>
      <c r="AY947" s="5"/>
      <c r="AZ947" s="5"/>
      <c r="BA947" s="5"/>
      <c r="BB947" s="5"/>
      <c r="BC947" s="5"/>
      <c r="BD947" s="5"/>
      <c r="BE947" s="5"/>
      <c r="BF947" s="5"/>
      <c r="BG947" s="5"/>
      <c r="BH947" s="5"/>
      <c r="BI947" s="5"/>
      <c r="BJ947" s="5"/>
      <c r="BK947" s="5"/>
      <c r="BL947" s="5"/>
      <c r="BM947" s="5"/>
      <c r="BN947" s="5"/>
      <c r="BO947" s="5"/>
      <c r="BP947" s="5"/>
      <c r="BQ947" s="5"/>
      <c r="BR947" s="5"/>
      <c r="BS947" s="5"/>
      <c r="BT947" s="5"/>
      <c r="BU947" s="5"/>
      <c r="BV947" s="5"/>
      <c r="BW947" s="5"/>
      <c r="BX947" s="5"/>
      <c r="BY947" s="5"/>
      <c r="BZ947" s="5"/>
      <c r="CA947" s="5"/>
      <c r="CB947" s="5"/>
      <c r="CC947" s="5"/>
      <c r="CD947" s="5"/>
      <c r="CE947" s="5"/>
    </row>
    <row r="948" spans="1:83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  <c r="AS948" s="5"/>
      <c r="AT948" s="5"/>
      <c r="AU948" s="5"/>
      <c r="AV948" s="5"/>
      <c r="AW948" s="5"/>
      <c r="AX948" s="5"/>
      <c r="AY948" s="5"/>
      <c r="AZ948" s="5"/>
      <c r="BA948" s="5"/>
      <c r="BB948" s="5"/>
      <c r="BC948" s="5"/>
      <c r="BD948" s="5"/>
      <c r="BE948" s="5"/>
      <c r="BF948" s="5"/>
      <c r="BG948" s="5"/>
      <c r="BH948" s="5"/>
      <c r="BI948" s="5"/>
      <c r="BJ948" s="5"/>
      <c r="BK948" s="5"/>
      <c r="BL948" s="5"/>
      <c r="BM948" s="5"/>
      <c r="BN948" s="5"/>
      <c r="BO948" s="5"/>
      <c r="BP948" s="5"/>
      <c r="BQ948" s="5"/>
      <c r="BR948" s="5"/>
      <c r="BS948" s="5"/>
      <c r="BT948" s="5"/>
      <c r="BU948" s="5"/>
      <c r="BV948" s="5"/>
      <c r="BW948" s="5"/>
      <c r="BX948" s="5"/>
      <c r="BY948" s="5"/>
      <c r="BZ948" s="5"/>
      <c r="CA948" s="5"/>
      <c r="CB948" s="5"/>
      <c r="CC948" s="5"/>
      <c r="CD948" s="5"/>
      <c r="CE948" s="5"/>
    </row>
    <row r="949" spans="1:83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  <c r="AW949" s="5"/>
      <c r="AX949" s="5"/>
      <c r="AY949" s="5"/>
      <c r="AZ949" s="5"/>
      <c r="BA949" s="5"/>
      <c r="BB949" s="5"/>
      <c r="BC949" s="5"/>
      <c r="BD949" s="5"/>
      <c r="BE949" s="5"/>
      <c r="BF949" s="5"/>
      <c r="BG949" s="5"/>
      <c r="BH949" s="5"/>
      <c r="BI949" s="5"/>
      <c r="BJ949" s="5"/>
      <c r="BK949" s="5"/>
      <c r="BL949" s="5"/>
      <c r="BM949" s="5"/>
      <c r="BN949" s="5"/>
      <c r="BO949" s="5"/>
      <c r="BP949" s="5"/>
      <c r="BQ949" s="5"/>
      <c r="BR949" s="5"/>
      <c r="BS949" s="5"/>
      <c r="BT949" s="5"/>
      <c r="BU949" s="5"/>
      <c r="BV949" s="5"/>
      <c r="BW949" s="5"/>
      <c r="BX949" s="5"/>
      <c r="BY949" s="5"/>
      <c r="BZ949" s="5"/>
      <c r="CA949" s="5"/>
      <c r="CB949" s="5"/>
      <c r="CC949" s="5"/>
      <c r="CD949" s="5"/>
      <c r="CE949" s="5"/>
    </row>
    <row r="950" spans="1:83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  <c r="AS950" s="5"/>
      <c r="AT950" s="5"/>
      <c r="AU950" s="5"/>
      <c r="AV950" s="5"/>
      <c r="AW950" s="5"/>
      <c r="AX950" s="5"/>
      <c r="AY950" s="5"/>
      <c r="AZ950" s="5"/>
      <c r="BA950" s="5"/>
      <c r="BB950" s="5"/>
      <c r="BC950" s="5"/>
      <c r="BD950" s="5"/>
      <c r="BE950" s="5"/>
      <c r="BF950" s="5"/>
      <c r="BG950" s="5"/>
      <c r="BH950" s="5"/>
      <c r="BI950" s="5"/>
      <c r="BJ950" s="5"/>
      <c r="BK950" s="5"/>
      <c r="BL950" s="5"/>
      <c r="BM950" s="5"/>
      <c r="BN950" s="5"/>
      <c r="BO950" s="5"/>
      <c r="BP950" s="5"/>
      <c r="BQ950" s="5"/>
      <c r="BR950" s="5"/>
      <c r="BS950" s="5"/>
      <c r="BT950" s="5"/>
      <c r="BU950" s="5"/>
      <c r="BV950" s="5"/>
      <c r="BW950" s="5"/>
      <c r="BX950" s="5"/>
      <c r="BY950" s="5"/>
      <c r="BZ950" s="5"/>
      <c r="CA950" s="5"/>
      <c r="CB950" s="5"/>
      <c r="CC950" s="5"/>
      <c r="CD950" s="5"/>
      <c r="CE950" s="5"/>
    </row>
    <row r="951" spans="1:83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  <c r="AS951" s="5"/>
      <c r="AT951" s="5"/>
      <c r="AU951" s="5"/>
      <c r="AV951" s="5"/>
      <c r="AW951" s="5"/>
      <c r="AX951" s="5"/>
      <c r="AY951" s="5"/>
      <c r="AZ951" s="5"/>
      <c r="BA951" s="5"/>
      <c r="BB951" s="5"/>
      <c r="BC951" s="5"/>
      <c r="BD951" s="5"/>
      <c r="BE951" s="5"/>
      <c r="BF951" s="5"/>
      <c r="BG951" s="5"/>
      <c r="BH951" s="5"/>
      <c r="BI951" s="5"/>
      <c r="BJ951" s="5"/>
      <c r="BK951" s="5"/>
      <c r="BL951" s="5"/>
      <c r="BM951" s="5"/>
      <c r="BN951" s="5"/>
      <c r="BO951" s="5"/>
      <c r="BP951" s="5"/>
      <c r="BQ951" s="5"/>
      <c r="BR951" s="5"/>
      <c r="BS951" s="5"/>
      <c r="BT951" s="5"/>
      <c r="BU951" s="5"/>
      <c r="BV951" s="5"/>
      <c r="BW951" s="5"/>
      <c r="BX951" s="5"/>
      <c r="BY951" s="5"/>
      <c r="BZ951" s="5"/>
      <c r="CA951" s="5"/>
      <c r="CB951" s="5"/>
      <c r="CC951" s="5"/>
      <c r="CD951" s="5"/>
      <c r="CE951" s="5"/>
    </row>
    <row r="952" spans="1:83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  <c r="AW952" s="5"/>
      <c r="AX952" s="5"/>
      <c r="AY952" s="5"/>
      <c r="AZ952" s="5"/>
      <c r="BA952" s="5"/>
      <c r="BB952" s="5"/>
      <c r="BC952" s="5"/>
      <c r="BD952" s="5"/>
      <c r="BE952" s="5"/>
      <c r="BF952" s="5"/>
      <c r="BG952" s="5"/>
      <c r="BH952" s="5"/>
      <c r="BI952" s="5"/>
      <c r="BJ952" s="5"/>
      <c r="BK952" s="5"/>
      <c r="BL952" s="5"/>
      <c r="BM952" s="5"/>
      <c r="BN952" s="5"/>
      <c r="BO952" s="5"/>
      <c r="BP952" s="5"/>
      <c r="BQ952" s="5"/>
      <c r="BR952" s="5"/>
      <c r="BS952" s="5"/>
      <c r="BT952" s="5"/>
      <c r="BU952" s="5"/>
      <c r="BV952" s="5"/>
      <c r="BW952" s="5"/>
      <c r="BX952" s="5"/>
      <c r="BY952" s="5"/>
      <c r="BZ952" s="5"/>
      <c r="CA952" s="5"/>
      <c r="CB952" s="5"/>
      <c r="CC952" s="5"/>
      <c r="CD952" s="5"/>
      <c r="CE952" s="5"/>
    </row>
    <row r="953" spans="1:8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  <c r="AS953" s="5"/>
      <c r="AT953" s="5"/>
      <c r="AU953" s="5"/>
      <c r="AV953" s="5"/>
      <c r="AW953" s="5"/>
      <c r="AX953" s="5"/>
      <c r="AY953" s="5"/>
      <c r="AZ953" s="5"/>
      <c r="BA953" s="5"/>
      <c r="BB953" s="5"/>
      <c r="BC953" s="5"/>
      <c r="BD953" s="5"/>
      <c r="BE953" s="5"/>
      <c r="BF953" s="5"/>
      <c r="BG953" s="5"/>
      <c r="BH953" s="5"/>
      <c r="BI953" s="5"/>
      <c r="BJ953" s="5"/>
      <c r="BK953" s="5"/>
      <c r="BL953" s="5"/>
      <c r="BM953" s="5"/>
      <c r="BN953" s="5"/>
      <c r="BO953" s="5"/>
      <c r="BP953" s="5"/>
      <c r="BQ953" s="5"/>
      <c r="BR953" s="5"/>
      <c r="BS953" s="5"/>
      <c r="BT953" s="5"/>
      <c r="BU953" s="5"/>
      <c r="BV953" s="5"/>
      <c r="BW953" s="5"/>
      <c r="BX953" s="5"/>
      <c r="BY953" s="5"/>
      <c r="BZ953" s="5"/>
      <c r="CA953" s="5"/>
      <c r="CB953" s="5"/>
      <c r="CC953" s="5"/>
      <c r="CD953" s="5"/>
      <c r="CE953" s="5"/>
    </row>
    <row r="954" spans="1:83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  <c r="AS954" s="5"/>
      <c r="AT954" s="5"/>
      <c r="AU954" s="5"/>
      <c r="AV954" s="5"/>
      <c r="AW954" s="5"/>
      <c r="AX954" s="5"/>
      <c r="AY954" s="5"/>
      <c r="AZ954" s="5"/>
      <c r="BA954" s="5"/>
      <c r="BB954" s="5"/>
      <c r="BC954" s="5"/>
      <c r="BD954" s="5"/>
      <c r="BE954" s="5"/>
      <c r="BF954" s="5"/>
      <c r="BG954" s="5"/>
      <c r="BH954" s="5"/>
      <c r="BI954" s="5"/>
      <c r="BJ954" s="5"/>
      <c r="BK954" s="5"/>
      <c r="BL954" s="5"/>
      <c r="BM954" s="5"/>
      <c r="BN954" s="5"/>
      <c r="BO954" s="5"/>
      <c r="BP954" s="5"/>
      <c r="BQ954" s="5"/>
      <c r="BR954" s="5"/>
      <c r="BS954" s="5"/>
      <c r="BT954" s="5"/>
      <c r="BU954" s="5"/>
      <c r="BV954" s="5"/>
      <c r="BW954" s="5"/>
      <c r="BX954" s="5"/>
      <c r="BY954" s="5"/>
      <c r="BZ954" s="5"/>
      <c r="CA954" s="5"/>
      <c r="CB954" s="5"/>
      <c r="CC954" s="5"/>
      <c r="CD954" s="5"/>
      <c r="CE954" s="5"/>
    </row>
    <row r="955" spans="1:83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  <c r="AW955" s="5"/>
      <c r="AX955" s="5"/>
      <c r="AY955" s="5"/>
      <c r="AZ955" s="5"/>
      <c r="BA955" s="5"/>
      <c r="BB955" s="5"/>
      <c r="BC955" s="5"/>
      <c r="BD955" s="5"/>
      <c r="BE955" s="5"/>
      <c r="BF955" s="5"/>
      <c r="BG955" s="5"/>
      <c r="BH955" s="5"/>
      <c r="BI955" s="5"/>
      <c r="BJ955" s="5"/>
      <c r="BK955" s="5"/>
      <c r="BL955" s="5"/>
      <c r="BM955" s="5"/>
      <c r="BN955" s="5"/>
      <c r="BO955" s="5"/>
      <c r="BP955" s="5"/>
      <c r="BQ955" s="5"/>
      <c r="BR955" s="5"/>
      <c r="BS955" s="5"/>
      <c r="BT955" s="5"/>
      <c r="BU955" s="5"/>
      <c r="BV955" s="5"/>
      <c r="BW955" s="5"/>
      <c r="BX955" s="5"/>
      <c r="BY955" s="5"/>
      <c r="BZ955" s="5"/>
      <c r="CA955" s="5"/>
      <c r="CB955" s="5"/>
      <c r="CC955" s="5"/>
      <c r="CD955" s="5"/>
      <c r="CE955" s="5"/>
    </row>
    <row r="956" spans="1:83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  <c r="AS956" s="5"/>
      <c r="AT956" s="5"/>
      <c r="AU956" s="5"/>
      <c r="AV956" s="5"/>
      <c r="AW956" s="5"/>
      <c r="AX956" s="5"/>
      <c r="AY956" s="5"/>
      <c r="AZ956" s="5"/>
      <c r="BA956" s="5"/>
      <c r="BB956" s="5"/>
      <c r="BC956" s="5"/>
      <c r="BD956" s="5"/>
      <c r="BE956" s="5"/>
      <c r="BF956" s="5"/>
      <c r="BG956" s="5"/>
      <c r="BH956" s="5"/>
      <c r="BI956" s="5"/>
      <c r="BJ956" s="5"/>
      <c r="BK956" s="5"/>
      <c r="BL956" s="5"/>
      <c r="BM956" s="5"/>
      <c r="BN956" s="5"/>
      <c r="BO956" s="5"/>
      <c r="BP956" s="5"/>
      <c r="BQ956" s="5"/>
      <c r="BR956" s="5"/>
      <c r="BS956" s="5"/>
      <c r="BT956" s="5"/>
      <c r="BU956" s="5"/>
      <c r="BV956" s="5"/>
      <c r="BW956" s="5"/>
      <c r="BX956" s="5"/>
      <c r="BY956" s="5"/>
      <c r="BZ956" s="5"/>
      <c r="CA956" s="5"/>
      <c r="CB956" s="5"/>
      <c r="CC956" s="5"/>
      <c r="CD956" s="5"/>
      <c r="CE956" s="5"/>
    </row>
    <row r="957" spans="1:83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  <c r="AS957" s="5"/>
      <c r="AT957" s="5"/>
      <c r="AU957" s="5"/>
      <c r="AV957" s="5"/>
      <c r="AW957" s="5"/>
      <c r="AX957" s="5"/>
      <c r="AY957" s="5"/>
      <c r="AZ957" s="5"/>
      <c r="BA957" s="5"/>
      <c r="BB957" s="5"/>
      <c r="BC957" s="5"/>
      <c r="BD957" s="5"/>
      <c r="BE957" s="5"/>
      <c r="BF957" s="5"/>
      <c r="BG957" s="5"/>
      <c r="BH957" s="5"/>
      <c r="BI957" s="5"/>
      <c r="BJ957" s="5"/>
      <c r="BK957" s="5"/>
      <c r="BL957" s="5"/>
      <c r="BM957" s="5"/>
      <c r="BN957" s="5"/>
      <c r="BO957" s="5"/>
      <c r="BP957" s="5"/>
      <c r="BQ957" s="5"/>
      <c r="BR957" s="5"/>
      <c r="BS957" s="5"/>
      <c r="BT957" s="5"/>
      <c r="BU957" s="5"/>
      <c r="BV957" s="5"/>
      <c r="BW957" s="5"/>
      <c r="BX957" s="5"/>
      <c r="BY957" s="5"/>
      <c r="BZ957" s="5"/>
      <c r="CA957" s="5"/>
      <c r="CB957" s="5"/>
      <c r="CC957" s="5"/>
      <c r="CD957" s="5"/>
      <c r="CE957" s="5"/>
    </row>
    <row r="958" spans="1:83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  <c r="AW958" s="5"/>
      <c r="AX958" s="5"/>
      <c r="AY958" s="5"/>
      <c r="AZ958" s="5"/>
      <c r="BA958" s="5"/>
      <c r="BB958" s="5"/>
      <c r="BC958" s="5"/>
      <c r="BD958" s="5"/>
      <c r="BE958" s="5"/>
      <c r="BF958" s="5"/>
      <c r="BG958" s="5"/>
      <c r="BH958" s="5"/>
      <c r="BI958" s="5"/>
      <c r="BJ958" s="5"/>
      <c r="BK958" s="5"/>
      <c r="BL958" s="5"/>
      <c r="BM958" s="5"/>
      <c r="BN958" s="5"/>
      <c r="BO958" s="5"/>
      <c r="BP958" s="5"/>
      <c r="BQ958" s="5"/>
      <c r="BR958" s="5"/>
      <c r="BS958" s="5"/>
      <c r="BT958" s="5"/>
      <c r="BU958" s="5"/>
      <c r="BV958" s="5"/>
      <c r="BW958" s="5"/>
      <c r="BX958" s="5"/>
      <c r="BY958" s="5"/>
      <c r="BZ958" s="5"/>
      <c r="CA958" s="5"/>
      <c r="CB958" s="5"/>
      <c r="CC958" s="5"/>
      <c r="CD958" s="5"/>
      <c r="CE958" s="5"/>
    </row>
    <row r="959" spans="1:83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  <c r="AS959" s="5"/>
      <c r="AT959" s="5"/>
      <c r="AU959" s="5"/>
      <c r="AV959" s="5"/>
      <c r="AW959" s="5"/>
      <c r="AX959" s="5"/>
      <c r="AY959" s="5"/>
      <c r="AZ959" s="5"/>
      <c r="BA959" s="5"/>
      <c r="BB959" s="5"/>
      <c r="BC959" s="5"/>
      <c r="BD959" s="5"/>
      <c r="BE959" s="5"/>
      <c r="BF959" s="5"/>
      <c r="BG959" s="5"/>
      <c r="BH959" s="5"/>
      <c r="BI959" s="5"/>
      <c r="BJ959" s="5"/>
      <c r="BK959" s="5"/>
      <c r="BL959" s="5"/>
      <c r="BM959" s="5"/>
      <c r="BN959" s="5"/>
      <c r="BO959" s="5"/>
      <c r="BP959" s="5"/>
      <c r="BQ959" s="5"/>
      <c r="BR959" s="5"/>
      <c r="BS959" s="5"/>
      <c r="BT959" s="5"/>
      <c r="BU959" s="5"/>
      <c r="BV959" s="5"/>
      <c r="BW959" s="5"/>
      <c r="BX959" s="5"/>
      <c r="BY959" s="5"/>
      <c r="BZ959" s="5"/>
      <c r="CA959" s="5"/>
      <c r="CB959" s="5"/>
      <c r="CC959" s="5"/>
      <c r="CD959" s="5"/>
      <c r="CE959" s="5"/>
    </row>
    <row r="960" spans="1:83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  <c r="AS960" s="5"/>
      <c r="AT960" s="5"/>
      <c r="AU960" s="5"/>
      <c r="AV960" s="5"/>
      <c r="AW960" s="5"/>
      <c r="AX960" s="5"/>
      <c r="AY960" s="5"/>
      <c r="AZ960" s="5"/>
      <c r="BA960" s="5"/>
      <c r="BB960" s="5"/>
      <c r="BC960" s="5"/>
      <c r="BD960" s="5"/>
      <c r="BE960" s="5"/>
      <c r="BF960" s="5"/>
      <c r="BG960" s="5"/>
      <c r="BH960" s="5"/>
      <c r="BI960" s="5"/>
      <c r="BJ960" s="5"/>
      <c r="BK960" s="5"/>
      <c r="BL960" s="5"/>
      <c r="BM960" s="5"/>
      <c r="BN960" s="5"/>
      <c r="BO960" s="5"/>
      <c r="BP960" s="5"/>
      <c r="BQ960" s="5"/>
      <c r="BR960" s="5"/>
      <c r="BS960" s="5"/>
      <c r="BT960" s="5"/>
      <c r="BU960" s="5"/>
      <c r="BV960" s="5"/>
      <c r="BW960" s="5"/>
      <c r="BX960" s="5"/>
      <c r="BY960" s="5"/>
      <c r="BZ960" s="5"/>
      <c r="CA960" s="5"/>
      <c r="CB960" s="5"/>
      <c r="CC960" s="5"/>
      <c r="CD960" s="5"/>
      <c r="CE960" s="5"/>
    </row>
    <row r="961" spans="1:83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  <c r="AW961" s="5"/>
      <c r="AX961" s="5"/>
      <c r="AY961" s="5"/>
      <c r="AZ961" s="5"/>
      <c r="BA961" s="5"/>
      <c r="BB961" s="5"/>
      <c r="BC961" s="5"/>
      <c r="BD961" s="5"/>
      <c r="BE961" s="5"/>
      <c r="BF961" s="5"/>
      <c r="BG961" s="5"/>
      <c r="BH961" s="5"/>
      <c r="BI961" s="5"/>
      <c r="BJ961" s="5"/>
      <c r="BK961" s="5"/>
      <c r="BL961" s="5"/>
      <c r="BM961" s="5"/>
      <c r="BN961" s="5"/>
      <c r="BO961" s="5"/>
      <c r="BP961" s="5"/>
      <c r="BQ961" s="5"/>
      <c r="BR961" s="5"/>
      <c r="BS961" s="5"/>
      <c r="BT961" s="5"/>
      <c r="BU961" s="5"/>
      <c r="BV961" s="5"/>
      <c r="BW961" s="5"/>
      <c r="BX961" s="5"/>
      <c r="BY961" s="5"/>
      <c r="BZ961" s="5"/>
      <c r="CA961" s="5"/>
      <c r="CB961" s="5"/>
      <c r="CC961" s="5"/>
      <c r="CD961" s="5"/>
      <c r="CE961" s="5"/>
    </row>
    <row r="962" spans="1:83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  <c r="AS962" s="5"/>
      <c r="AT962" s="5"/>
      <c r="AU962" s="5"/>
      <c r="AV962" s="5"/>
      <c r="AW962" s="5"/>
      <c r="AX962" s="5"/>
      <c r="AY962" s="5"/>
      <c r="AZ962" s="5"/>
      <c r="BA962" s="5"/>
      <c r="BB962" s="5"/>
      <c r="BC962" s="5"/>
      <c r="BD962" s="5"/>
      <c r="BE962" s="5"/>
      <c r="BF962" s="5"/>
      <c r="BG962" s="5"/>
      <c r="BH962" s="5"/>
      <c r="BI962" s="5"/>
      <c r="BJ962" s="5"/>
      <c r="BK962" s="5"/>
      <c r="BL962" s="5"/>
      <c r="BM962" s="5"/>
      <c r="BN962" s="5"/>
      <c r="BO962" s="5"/>
      <c r="BP962" s="5"/>
      <c r="BQ962" s="5"/>
      <c r="BR962" s="5"/>
      <c r="BS962" s="5"/>
      <c r="BT962" s="5"/>
      <c r="BU962" s="5"/>
      <c r="BV962" s="5"/>
      <c r="BW962" s="5"/>
      <c r="BX962" s="5"/>
      <c r="BY962" s="5"/>
      <c r="BZ962" s="5"/>
      <c r="CA962" s="5"/>
      <c r="CB962" s="5"/>
      <c r="CC962" s="5"/>
      <c r="CD962" s="5"/>
      <c r="CE962" s="5"/>
    </row>
    <row r="963" spans="1:8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  <c r="AS963" s="5"/>
      <c r="AT963" s="5"/>
      <c r="AU963" s="5"/>
      <c r="AV963" s="5"/>
      <c r="AW963" s="5"/>
      <c r="AX963" s="5"/>
      <c r="AY963" s="5"/>
      <c r="AZ963" s="5"/>
      <c r="BA963" s="5"/>
      <c r="BB963" s="5"/>
      <c r="BC963" s="5"/>
      <c r="BD963" s="5"/>
      <c r="BE963" s="5"/>
      <c r="BF963" s="5"/>
      <c r="BG963" s="5"/>
      <c r="BH963" s="5"/>
      <c r="BI963" s="5"/>
      <c r="BJ963" s="5"/>
      <c r="BK963" s="5"/>
      <c r="BL963" s="5"/>
      <c r="BM963" s="5"/>
      <c r="BN963" s="5"/>
      <c r="BO963" s="5"/>
      <c r="BP963" s="5"/>
      <c r="BQ963" s="5"/>
      <c r="BR963" s="5"/>
      <c r="BS963" s="5"/>
      <c r="BT963" s="5"/>
      <c r="BU963" s="5"/>
      <c r="BV963" s="5"/>
      <c r="BW963" s="5"/>
      <c r="BX963" s="5"/>
      <c r="BY963" s="5"/>
      <c r="BZ963" s="5"/>
      <c r="CA963" s="5"/>
      <c r="CB963" s="5"/>
      <c r="CC963" s="5"/>
      <c r="CD963" s="5"/>
      <c r="CE963" s="5"/>
    </row>
    <row r="964" spans="1:83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  <c r="AW964" s="5"/>
      <c r="AX964" s="5"/>
      <c r="AY964" s="5"/>
      <c r="AZ964" s="5"/>
      <c r="BA964" s="5"/>
      <c r="BB964" s="5"/>
      <c r="BC964" s="5"/>
      <c r="BD964" s="5"/>
      <c r="BE964" s="5"/>
      <c r="BF964" s="5"/>
      <c r="BG964" s="5"/>
      <c r="BH964" s="5"/>
      <c r="BI964" s="5"/>
      <c r="BJ964" s="5"/>
      <c r="BK964" s="5"/>
      <c r="BL964" s="5"/>
      <c r="BM964" s="5"/>
      <c r="BN964" s="5"/>
      <c r="BO964" s="5"/>
      <c r="BP964" s="5"/>
      <c r="BQ964" s="5"/>
      <c r="BR964" s="5"/>
      <c r="BS964" s="5"/>
      <c r="BT964" s="5"/>
      <c r="BU964" s="5"/>
      <c r="BV964" s="5"/>
      <c r="BW964" s="5"/>
      <c r="BX964" s="5"/>
      <c r="BY964" s="5"/>
      <c r="BZ964" s="5"/>
      <c r="CA964" s="5"/>
      <c r="CB964" s="5"/>
      <c r="CC964" s="5"/>
      <c r="CD964" s="5"/>
      <c r="CE964" s="5"/>
    </row>
    <row r="965" spans="1:83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  <c r="AT965" s="5"/>
      <c r="AU965" s="5"/>
      <c r="AV965" s="5"/>
      <c r="AW965" s="5"/>
      <c r="AX965" s="5"/>
      <c r="AY965" s="5"/>
      <c r="AZ965" s="5"/>
      <c r="BA965" s="5"/>
      <c r="BB965" s="5"/>
      <c r="BC965" s="5"/>
      <c r="BD965" s="5"/>
      <c r="BE965" s="5"/>
      <c r="BF965" s="5"/>
      <c r="BG965" s="5"/>
      <c r="BH965" s="5"/>
      <c r="BI965" s="5"/>
      <c r="BJ965" s="5"/>
      <c r="BK965" s="5"/>
      <c r="BL965" s="5"/>
      <c r="BM965" s="5"/>
      <c r="BN965" s="5"/>
      <c r="BO965" s="5"/>
      <c r="BP965" s="5"/>
      <c r="BQ965" s="5"/>
      <c r="BR965" s="5"/>
      <c r="BS965" s="5"/>
      <c r="BT965" s="5"/>
      <c r="BU965" s="5"/>
      <c r="BV965" s="5"/>
      <c r="BW965" s="5"/>
      <c r="BX965" s="5"/>
      <c r="BY965" s="5"/>
      <c r="BZ965" s="5"/>
      <c r="CA965" s="5"/>
      <c r="CB965" s="5"/>
      <c r="CC965" s="5"/>
      <c r="CD965" s="5"/>
      <c r="CE965" s="5"/>
    </row>
    <row r="966" spans="1:83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  <c r="AS966" s="5"/>
      <c r="AT966" s="5"/>
      <c r="AU966" s="5"/>
      <c r="AV966" s="5"/>
      <c r="AW966" s="5"/>
      <c r="AX966" s="5"/>
      <c r="AY966" s="5"/>
      <c r="AZ966" s="5"/>
      <c r="BA966" s="5"/>
      <c r="BB966" s="5"/>
      <c r="BC966" s="5"/>
      <c r="BD966" s="5"/>
      <c r="BE966" s="5"/>
      <c r="BF966" s="5"/>
      <c r="BG966" s="5"/>
      <c r="BH966" s="5"/>
      <c r="BI966" s="5"/>
      <c r="BJ966" s="5"/>
      <c r="BK966" s="5"/>
      <c r="BL966" s="5"/>
      <c r="BM966" s="5"/>
      <c r="BN966" s="5"/>
      <c r="BO966" s="5"/>
      <c r="BP966" s="5"/>
      <c r="BQ966" s="5"/>
      <c r="BR966" s="5"/>
      <c r="BS966" s="5"/>
      <c r="BT966" s="5"/>
      <c r="BU966" s="5"/>
      <c r="BV966" s="5"/>
      <c r="BW966" s="5"/>
      <c r="BX966" s="5"/>
      <c r="BY966" s="5"/>
      <c r="BZ966" s="5"/>
      <c r="CA966" s="5"/>
      <c r="CB966" s="5"/>
      <c r="CC966" s="5"/>
      <c r="CD966" s="5"/>
      <c r="CE966" s="5"/>
    </row>
    <row r="967" spans="1:83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  <c r="AW967" s="5"/>
      <c r="AX967" s="5"/>
      <c r="AY967" s="5"/>
      <c r="AZ967" s="5"/>
      <c r="BA967" s="5"/>
      <c r="BB967" s="5"/>
      <c r="BC967" s="5"/>
      <c r="BD967" s="5"/>
      <c r="BE967" s="5"/>
      <c r="BF967" s="5"/>
      <c r="BG967" s="5"/>
      <c r="BH967" s="5"/>
      <c r="BI967" s="5"/>
      <c r="BJ967" s="5"/>
      <c r="BK967" s="5"/>
      <c r="BL967" s="5"/>
      <c r="BM967" s="5"/>
      <c r="BN967" s="5"/>
      <c r="BO967" s="5"/>
      <c r="BP967" s="5"/>
      <c r="BQ967" s="5"/>
      <c r="BR967" s="5"/>
      <c r="BS967" s="5"/>
      <c r="BT967" s="5"/>
      <c r="BU967" s="5"/>
      <c r="BV967" s="5"/>
      <c r="BW967" s="5"/>
      <c r="BX967" s="5"/>
      <c r="BY967" s="5"/>
      <c r="BZ967" s="5"/>
      <c r="CA967" s="5"/>
      <c r="CB967" s="5"/>
      <c r="CC967" s="5"/>
      <c r="CD967" s="5"/>
      <c r="CE967" s="5"/>
    </row>
    <row r="968" spans="1:83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  <c r="AS968" s="5"/>
      <c r="AT968" s="5"/>
      <c r="AU968" s="5"/>
      <c r="AV968" s="5"/>
      <c r="AW968" s="5"/>
      <c r="AX968" s="5"/>
      <c r="AY968" s="5"/>
      <c r="AZ968" s="5"/>
      <c r="BA968" s="5"/>
      <c r="BB968" s="5"/>
      <c r="BC968" s="5"/>
      <c r="BD968" s="5"/>
      <c r="BE968" s="5"/>
      <c r="BF968" s="5"/>
      <c r="BG968" s="5"/>
      <c r="BH968" s="5"/>
      <c r="BI968" s="5"/>
      <c r="BJ968" s="5"/>
      <c r="BK968" s="5"/>
      <c r="BL968" s="5"/>
      <c r="BM968" s="5"/>
      <c r="BN968" s="5"/>
      <c r="BO968" s="5"/>
      <c r="BP968" s="5"/>
      <c r="BQ968" s="5"/>
      <c r="BR968" s="5"/>
      <c r="BS968" s="5"/>
      <c r="BT968" s="5"/>
      <c r="BU968" s="5"/>
      <c r="BV968" s="5"/>
      <c r="BW968" s="5"/>
      <c r="BX968" s="5"/>
      <c r="BY968" s="5"/>
      <c r="BZ968" s="5"/>
      <c r="CA968" s="5"/>
      <c r="CB968" s="5"/>
      <c r="CC968" s="5"/>
      <c r="CD968" s="5"/>
      <c r="CE968" s="5"/>
    </row>
    <row r="969" spans="1:83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  <c r="AS969" s="5"/>
      <c r="AT969" s="5"/>
      <c r="AU969" s="5"/>
      <c r="AV969" s="5"/>
      <c r="AW969" s="5"/>
      <c r="AX969" s="5"/>
      <c r="AY969" s="5"/>
      <c r="AZ969" s="5"/>
      <c r="BA969" s="5"/>
      <c r="BB969" s="5"/>
      <c r="BC969" s="5"/>
      <c r="BD969" s="5"/>
      <c r="BE969" s="5"/>
      <c r="BF969" s="5"/>
      <c r="BG969" s="5"/>
      <c r="BH969" s="5"/>
      <c r="BI969" s="5"/>
      <c r="BJ969" s="5"/>
      <c r="BK969" s="5"/>
      <c r="BL969" s="5"/>
      <c r="BM969" s="5"/>
      <c r="BN969" s="5"/>
      <c r="BO969" s="5"/>
      <c r="BP969" s="5"/>
      <c r="BQ969" s="5"/>
      <c r="BR969" s="5"/>
      <c r="BS969" s="5"/>
      <c r="BT969" s="5"/>
      <c r="BU969" s="5"/>
      <c r="BV969" s="5"/>
      <c r="BW969" s="5"/>
      <c r="BX969" s="5"/>
      <c r="BY969" s="5"/>
      <c r="BZ969" s="5"/>
      <c r="CA969" s="5"/>
      <c r="CB969" s="5"/>
      <c r="CC969" s="5"/>
      <c r="CD969" s="5"/>
      <c r="CE969" s="5"/>
    </row>
    <row r="970" spans="1:83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  <c r="AX970" s="5"/>
      <c r="AY970" s="5"/>
      <c r="AZ970" s="5"/>
      <c r="BA970" s="5"/>
      <c r="BB970" s="5"/>
      <c r="BC970" s="5"/>
      <c r="BD970" s="5"/>
      <c r="BE970" s="5"/>
      <c r="BF970" s="5"/>
      <c r="BG970" s="5"/>
      <c r="BH970" s="5"/>
      <c r="BI970" s="5"/>
      <c r="BJ970" s="5"/>
      <c r="BK970" s="5"/>
      <c r="BL970" s="5"/>
      <c r="BM970" s="5"/>
      <c r="BN970" s="5"/>
      <c r="BO970" s="5"/>
      <c r="BP970" s="5"/>
      <c r="BQ970" s="5"/>
      <c r="BR970" s="5"/>
      <c r="BS970" s="5"/>
      <c r="BT970" s="5"/>
      <c r="BU970" s="5"/>
      <c r="BV970" s="5"/>
      <c r="BW970" s="5"/>
      <c r="BX970" s="5"/>
      <c r="BY970" s="5"/>
      <c r="BZ970" s="5"/>
      <c r="CA970" s="5"/>
      <c r="CB970" s="5"/>
      <c r="CC970" s="5"/>
      <c r="CD970" s="5"/>
      <c r="CE970" s="5"/>
    </row>
    <row r="971" spans="1:83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  <c r="AS971" s="5"/>
      <c r="AT971" s="5"/>
      <c r="AU971" s="5"/>
      <c r="AV971" s="5"/>
      <c r="AW971" s="5"/>
      <c r="AX971" s="5"/>
      <c r="AY971" s="5"/>
      <c r="AZ971" s="5"/>
      <c r="BA971" s="5"/>
      <c r="BB971" s="5"/>
      <c r="BC971" s="5"/>
      <c r="BD971" s="5"/>
      <c r="BE971" s="5"/>
      <c r="BF971" s="5"/>
      <c r="BG971" s="5"/>
      <c r="BH971" s="5"/>
      <c r="BI971" s="5"/>
      <c r="BJ971" s="5"/>
      <c r="BK971" s="5"/>
      <c r="BL971" s="5"/>
      <c r="BM971" s="5"/>
      <c r="BN971" s="5"/>
      <c r="BO971" s="5"/>
      <c r="BP971" s="5"/>
      <c r="BQ971" s="5"/>
      <c r="BR971" s="5"/>
      <c r="BS971" s="5"/>
      <c r="BT971" s="5"/>
      <c r="BU971" s="5"/>
      <c r="BV971" s="5"/>
      <c r="BW971" s="5"/>
      <c r="BX971" s="5"/>
      <c r="BY971" s="5"/>
      <c r="BZ971" s="5"/>
      <c r="CA971" s="5"/>
      <c r="CB971" s="5"/>
      <c r="CC971" s="5"/>
      <c r="CD971" s="5"/>
      <c r="CE971" s="5"/>
    </row>
    <row r="972" spans="1:83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  <c r="AS972" s="5"/>
      <c r="AT972" s="5"/>
      <c r="AU972" s="5"/>
      <c r="AV972" s="5"/>
      <c r="AW972" s="5"/>
      <c r="AX972" s="5"/>
      <c r="AY972" s="5"/>
      <c r="AZ972" s="5"/>
      <c r="BA972" s="5"/>
      <c r="BB972" s="5"/>
      <c r="BC972" s="5"/>
      <c r="BD972" s="5"/>
      <c r="BE972" s="5"/>
      <c r="BF972" s="5"/>
      <c r="BG972" s="5"/>
      <c r="BH972" s="5"/>
      <c r="BI972" s="5"/>
      <c r="BJ972" s="5"/>
      <c r="BK972" s="5"/>
      <c r="BL972" s="5"/>
      <c r="BM972" s="5"/>
      <c r="BN972" s="5"/>
      <c r="BO972" s="5"/>
      <c r="BP972" s="5"/>
      <c r="BQ972" s="5"/>
      <c r="BR972" s="5"/>
      <c r="BS972" s="5"/>
      <c r="BT972" s="5"/>
      <c r="BU972" s="5"/>
      <c r="BV972" s="5"/>
      <c r="BW972" s="5"/>
      <c r="BX972" s="5"/>
      <c r="BY972" s="5"/>
      <c r="BZ972" s="5"/>
      <c r="CA972" s="5"/>
      <c r="CB972" s="5"/>
      <c r="CC972" s="5"/>
      <c r="CD972" s="5"/>
      <c r="CE972" s="5"/>
    </row>
    <row r="973" spans="1:8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  <c r="AW973" s="5"/>
      <c r="AX973" s="5"/>
      <c r="AY973" s="5"/>
      <c r="AZ973" s="5"/>
      <c r="BA973" s="5"/>
      <c r="BB973" s="5"/>
      <c r="BC973" s="5"/>
      <c r="BD973" s="5"/>
      <c r="BE973" s="5"/>
      <c r="BF973" s="5"/>
      <c r="BG973" s="5"/>
      <c r="BH973" s="5"/>
      <c r="BI973" s="5"/>
      <c r="BJ973" s="5"/>
      <c r="BK973" s="5"/>
      <c r="BL973" s="5"/>
      <c r="BM973" s="5"/>
      <c r="BN973" s="5"/>
      <c r="BO973" s="5"/>
      <c r="BP973" s="5"/>
      <c r="BQ973" s="5"/>
      <c r="BR973" s="5"/>
      <c r="BS973" s="5"/>
      <c r="BT973" s="5"/>
      <c r="BU973" s="5"/>
      <c r="BV973" s="5"/>
      <c r="BW973" s="5"/>
      <c r="BX973" s="5"/>
      <c r="BY973" s="5"/>
      <c r="BZ973" s="5"/>
      <c r="CA973" s="5"/>
      <c r="CB973" s="5"/>
      <c r="CC973" s="5"/>
      <c r="CD973" s="5"/>
      <c r="CE973" s="5"/>
    </row>
    <row r="974" spans="1:83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  <c r="AS974" s="5"/>
      <c r="AT974" s="5"/>
      <c r="AU974" s="5"/>
      <c r="AV974" s="5"/>
      <c r="AW974" s="5"/>
      <c r="AX974" s="5"/>
      <c r="AY974" s="5"/>
      <c r="AZ974" s="5"/>
      <c r="BA974" s="5"/>
      <c r="BB974" s="5"/>
      <c r="BC974" s="5"/>
      <c r="BD974" s="5"/>
      <c r="BE974" s="5"/>
      <c r="BF974" s="5"/>
      <c r="BG974" s="5"/>
      <c r="BH974" s="5"/>
      <c r="BI974" s="5"/>
      <c r="BJ974" s="5"/>
      <c r="BK974" s="5"/>
      <c r="BL974" s="5"/>
      <c r="BM974" s="5"/>
      <c r="BN974" s="5"/>
      <c r="BO974" s="5"/>
      <c r="BP974" s="5"/>
      <c r="BQ974" s="5"/>
      <c r="BR974" s="5"/>
      <c r="BS974" s="5"/>
      <c r="BT974" s="5"/>
      <c r="BU974" s="5"/>
      <c r="BV974" s="5"/>
      <c r="BW974" s="5"/>
      <c r="BX974" s="5"/>
      <c r="BY974" s="5"/>
      <c r="BZ974" s="5"/>
      <c r="CA974" s="5"/>
      <c r="CB974" s="5"/>
      <c r="CC974" s="5"/>
      <c r="CD974" s="5"/>
      <c r="CE974" s="5"/>
    </row>
    <row r="975" spans="1:83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  <c r="AT975" s="5"/>
      <c r="AU975" s="5"/>
      <c r="AV975" s="5"/>
      <c r="AW975" s="5"/>
      <c r="AX975" s="5"/>
      <c r="AY975" s="5"/>
      <c r="AZ975" s="5"/>
      <c r="BA975" s="5"/>
      <c r="BB975" s="5"/>
      <c r="BC975" s="5"/>
      <c r="BD975" s="5"/>
      <c r="BE975" s="5"/>
      <c r="BF975" s="5"/>
      <c r="BG975" s="5"/>
      <c r="BH975" s="5"/>
      <c r="BI975" s="5"/>
      <c r="BJ975" s="5"/>
      <c r="BK975" s="5"/>
      <c r="BL975" s="5"/>
      <c r="BM975" s="5"/>
      <c r="BN975" s="5"/>
      <c r="BO975" s="5"/>
      <c r="BP975" s="5"/>
      <c r="BQ975" s="5"/>
      <c r="BR975" s="5"/>
      <c r="BS975" s="5"/>
      <c r="BT975" s="5"/>
      <c r="BU975" s="5"/>
      <c r="BV975" s="5"/>
      <c r="BW975" s="5"/>
      <c r="BX975" s="5"/>
      <c r="BY975" s="5"/>
      <c r="BZ975" s="5"/>
      <c r="CA975" s="5"/>
      <c r="CB975" s="5"/>
      <c r="CC975" s="5"/>
      <c r="CD975" s="5"/>
      <c r="CE975" s="5"/>
    </row>
    <row r="976" spans="1:83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  <c r="AX976" s="5"/>
      <c r="AY976" s="5"/>
      <c r="AZ976" s="5"/>
      <c r="BA976" s="5"/>
      <c r="BB976" s="5"/>
      <c r="BC976" s="5"/>
      <c r="BD976" s="5"/>
      <c r="BE976" s="5"/>
      <c r="BF976" s="5"/>
      <c r="BG976" s="5"/>
      <c r="BH976" s="5"/>
      <c r="BI976" s="5"/>
      <c r="BJ976" s="5"/>
      <c r="BK976" s="5"/>
      <c r="BL976" s="5"/>
      <c r="BM976" s="5"/>
      <c r="BN976" s="5"/>
      <c r="BO976" s="5"/>
      <c r="BP976" s="5"/>
      <c r="BQ976" s="5"/>
      <c r="BR976" s="5"/>
      <c r="BS976" s="5"/>
      <c r="BT976" s="5"/>
      <c r="BU976" s="5"/>
      <c r="BV976" s="5"/>
      <c r="BW976" s="5"/>
      <c r="BX976" s="5"/>
      <c r="BY976" s="5"/>
      <c r="BZ976" s="5"/>
      <c r="CA976" s="5"/>
      <c r="CB976" s="5"/>
      <c r="CC976" s="5"/>
      <c r="CD976" s="5"/>
      <c r="CE976" s="5"/>
    </row>
    <row r="977" spans="1:83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  <c r="AP977" s="5"/>
      <c r="AQ977" s="5"/>
      <c r="AR977" s="5"/>
      <c r="AS977" s="5"/>
      <c r="AT977" s="5"/>
      <c r="AU977" s="5"/>
      <c r="AV977" s="5"/>
      <c r="AW977" s="5"/>
      <c r="AX977" s="5"/>
      <c r="AY977" s="5"/>
      <c r="AZ977" s="5"/>
      <c r="BA977" s="5"/>
      <c r="BB977" s="5"/>
      <c r="BC977" s="5"/>
      <c r="BD977" s="5"/>
      <c r="BE977" s="5"/>
      <c r="BF977" s="5"/>
      <c r="BG977" s="5"/>
      <c r="BH977" s="5"/>
      <c r="BI977" s="5"/>
      <c r="BJ977" s="5"/>
      <c r="BK977" s="5"/>
      <c r="BL977" s="5"/>
      <c r="BM977" s="5"/>
      <c r="BN977" s="5"/>
      <c r="BO977" s="5"/>
      <c r="BP977" s="5"/>
      <c r="BQ977" s="5"/>
      <c r="BR977" s="5"/>
      <c r="BS977" s="5"/>
      <c r="BT977" s="5"/>
      <c r="BU977" s="5"/>
      <c r="BV977" s="5"/>
      <c r="BW977" s="5"/>
      <c r="BX977" s="5"/>
      <c r="BY977" s="5"/>
      <c r="BZ977" s="5"/>
      <c r="CA977" s="5"/>
      <c r="CB977" s="5"/>
      <c r="CC977" s="5"/>
      <c r="CD977" s="5"/>
      <c r="CE977" s="5"/>
    </row>
    <row r="978" spans="1:83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  <c r="AP978" s="5"/>
      <c r="AQ978" s="5"/>
      <c r="AR978" s="5"/>
      <c r="AS978" s="5"/>
      <c r="AT978" s="5"/>
      <c r="AU978" s="5"/>
      <c r="AV978" s="5"/>
      <c r="AW978" s="5"/>
      <c r="AX978" s="5"/>
      <c r="AY978" s="5"/>
      <c r="AZ978" s="5"/>
      <c r="BA978" s="5"/>
      <c r="BB978" s="5"/>
      <c r="BC978" s="5"/>
      <c r="BD978" s="5"/>
      <c r="BE978" s="5"/>
      <c r="BF978" s="5"/>
      <c r="BG978" s="5"/>
      <c r="BH978" s="5"/>
      <c r="BI978" s="5"/>
      <c r="BJ978" s="5"/>
      <c r="BK978" s="5"/>
      <c r="BL978" s="5"/>
      <c r="BM978" s="5"/>
      <c r="BN978" s="5"/>
      <c r="BO978" s="5"/>
      <c r="BP978" s="5"/>
      <c r="BQ978" s="5"/>
      <c r="BR978" s="5"/>
      <c r="BS978" s="5"/>
      <c r="BT978" s="5"/>
      <c r="BU978" s="5"/>
      <c r="BV978" s="5"/>
      <c r="BW978" s="5"/>
      <c r="BX978" s="5"/>
      <c r="BY978" s="5"/>
      <c r="BZ978" s="5"/>
      <c r="CA978" s="5"/>
      <c r="CB978" s="5"/>
      <c r="CC978" s="5"/>
      <c r="CD978" s="5"/>
      <c r="CE978" s="5"/>
    </row>
    <row r="979" spans="1:83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  <c r="AW979" s="5"/>
      <c r="AX979" s="5"/>
      <c r="AY979" s="5"/>
      <c r="AZ979" s="5"/>
      <c r="BA979" s="5"/>
      <c r="BB979" s="5"/>
      <c r="BC979" s="5"/>
      <c r="BD979" s="5"/>
      <c r="BE979" s="5"/>
      <c r="BF979" s="5"/>
      <c r="BG979" s="5"/>
      <c r="BH979" s="5"/>
      <c r="BI979" s="5"/>
      <c r="BJ979" s="5"/>
      <c r="BK979" s="5"/>
      <c r="BL979" s="5"/>
      <c r="BM979" s="5"/>
      <c r="BN979" s="5"/>
      <c r="BO979" s="5"/>
      <c r="BP979" s="5"/>
      <c r="BQ979" s="5"/>
      <c r="BR979" s="5"/>
      <c r="BS979" s="5"/>
      <c r="BT979" s="5"/>
      <c r="BU979" s="5"/>
      <c r="BV979" s="5"/>
      <c r="BW979" s="5"/>
      <c r="BX979" s="5"/>
      <c r="BY979" s="5"/>
      <c r="BZ979" s="5"/>
      <c r="CA979" s="5"/>
      <c r="CB979" s="5"/>
      <c r="CC979" s="5"/>
      <c r="CD979" s="5"/>
      <c r="CE979" s="5"/>
    </row>
    <row r="980" spans="1:83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  <c r="AP980" s="5"/>
      <c r="AQ980" s="5"/>
      <c r="AR980" s="5"/>
      <c r="AS980" s="5"/>
      <c r="AT980" s="5"/>
      <c r="AU980" s="5"/>
      <c r="AV980" s="5"/>
      <c r="AW980" s="5"/>
      <c r="AX980" s="5"/>
      <c r="AY980" s="5"/>
      <c r="AZ980" s="5"/>
      <c r="BA980" s="5"/>
      <c r="BB980" s="5"/>
      <c r="BC980" s="5"/>
      <c r="BD980" s="5"/>
      <c r="BE980" s="5"/>
      <c r="BF980" s="5"/>
      <c r="BG980" s="5"/>
      <c r="BH980" s="5"/>
      <c r="BI980" s="5"/>
      <c r="BJ980" s="5"/>
      <c r="BK980" s="5"/>
      <c r="BL980" s="5"/>
      <c r="BM980" s="5"/>
      <c r="BN980" s="5"/>
      <c r="BO980" s="5"/>
      <c r="BP980" s="5"/>
      <c r="BQ980" s="5"/>
      <c r="BR980" s="5"/>
      <c r="BS980" s="5"/>
      <c r="BT980" s="5"/>
      <c r="BU980" s="5"/>
      <c r="BV980" s="5"/>
      <c r="BW980" s="5"/>
      <c r="BX980" s="5"/>
      <c r="BY980" s="5"/>
      <c r="BZ980" s="5"/>
      <c r="CA980" s="5"/>
      <c r="CB980" s="5"/>
      <c r="CC980" s="5"/>
      <c r="CD980" s="5"/>
      <c r="CE980" s="5"/>
    </row>
    <row r="981" spans="1:83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  <c r="AP981" s="5"/>
      <c r="AQ981" s="5"/>
      <c r="AR981" s="5"/>
      <c r="AS981" s="5"/>
      <c r="AT981" s="5"/>
      <c r="AU981" s="5"/>
      <c r="AV981" s="5"/>
      <c r="AW981" s="5"/>
      <c r="AX981" s="5"/>
      <c r="AY981" s="5"/>
      <c r="AZ981" s="5"/>
      <c r="BA981" s="5"/>
      <c r="BB981" s="5"/>
      <c r="BC981" s="5"/>
      <c r="BD981" s="5"/>
      <c r="BE981" s="5"/>
      <c r="BF981" s="5"/>
      <c r="BG981" s="5"/>
      <c r="BH981" s="5"/>
      <c r="BI981" s="5"/>
      <c r="BJ981" s="5"/>
      <c r="BK981" s="5"/>
      <c r="BL981" s="5"/>
      <c r="BM981" s="5"/>
      <c r="BN981" s="5"/>
      <c r="BO981" s="5"/>
      <c r="BP981" s="5"/>
      <c r="BQ981" s="5"/>
      <c r="BR981" s="5"/>
      <c r="BS981" s="5"/>
      <c r="BT981" s="5"/>
      <c r="BU981" s="5"/>
      <c r="BV981" s="5"/>
      <c r="BW981" s="5"/>
      <c r="BX981" s="5"/>
      <c r="BY981" s="5"/>
      <c r="BZ981" s="5"/>
      <c r="CA981" s="5"/>
      <c r="CB981" s="5"/>
      <c r="CC981" s="5"/>
      <c r="CD981" s="5"/>
      <c r="CE981" s="5"/>
    </row>
    <row r="982" spans="1:83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  <c r="AW982" s="5"/>
      <c r="AX982" s="5"/>
      <c r="AY982" s="5"/>
      <c r="AZ982" s="5"/>
      <c r="BA982" s="5"/>
      <c r="BB982" s="5"/>
      <c r="BC982" s="5"/>
      <c r="BD982" s="5"/>
      <c r="BE982" s="5"/>
      <c r="BF982" s="5"/>
      <c r="BG982" s="5"/>
      <c r="BH982" s="5"/>
      <c r="BI982" s="5"/>
      <c r="BJ982" s="5"/>
      <c r="BK982" s="5"/>
      <c r="BL982" s="5"/>
      <c r="BM982" s="5"/>
      <c r="BN982" s="5"/>
      <c r="BO982" s="5"/>
      <c r="BP982" s="5"/>
      <c r="BQ982" s="5"/>
      <c r="BR982" s="5"/>
      <c r="BS982" s="5"/>
      <c r="BT982" s="5"/>
      <c r="BU982" s="5"/>
      <c r="BV982" s="5"/>
      <c r="BW982" s="5"/>
      <c r="BX982" s="5"/>
      <c r="BY982" s="5"/>
      <c r="BZ982" s="5"/>
      <c r="CA982" s="5"/>
      <c r="CB982" s="5"/>
      <c r="CC982" s="5"/>
      <c r="CD982" s="5"/>
      <c r="CE982" s="5"/>
    </row>
    <row r="983" spans="1: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  <c r="AP983" s="5"/>
      <c r="AQ983" s="5"/>
      <c r="AR983" s="5"/>
      <c r="AS983" s="5"/>
      <c r="AT983" s="5"/>
      <c r="AU983" s="5"/>
      <c r="AV983" s="5"/>
      <c r="AW983" s="5"/>
      <c r="AX983" s="5"/>
      <c r="AY983" s="5"/>
      <c r="AZ983" s="5"/>
      <c r="BA983" s="5"/>
      <c r="BB983" s="5"/>
      <c r="BC983" s="5"/>
      <c r="BD983" s="5"/>
      <c r="BE983" s="5"/>
      <c r="BF983" s="5"/>
      <c r="BG983" s="5"/>
      <c r="BH983" s="5"/>
      <c r="BI983" s="5"/>
      <c r="BJ983" s="5"/>
      <c r="BK983" s="5"/>
      <c r="BL983" s="5"/>
      <c r="BM983" s="5"/>
      <c r="BN983" s="5"/>
      <c r="BO983" s="5"/>
      <c r="BP983" s="5"/>
      <c r="BQ983" s="5"/>
      <c r="BR983" s="5"/>
      <c r="BS983" s="5"/>
      <c r="BT983" s="5"/>
      <c r="BU983" s="5"/>
      <c r="BV983" s="5"/>
      <c r="BW983" s="5"/>
      <c r="BX983" s="5"/>
      <c r="BY983" s="5"/>
      <c r="BZ983" s="5"/>
      <c r="CA983" s="5"/>
      <c r="CB983" s="5"/>
      <c r="CC983" s="5"/>
      <c r="CD983" s="5"/>
      <c r="CE983" s="5"/>
    </row>
    <row r="984" spans="1:83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  <c r="AP984" s="5"/>
      <c r="AQ984" s="5"/>
      <c r="AR984" s="5"/>
      <c r="AS984" s="5"/>
      <c r="AT984" s="5"/>
      <c r="AU984" s="5"/>
      <c r="AV984" s="5"/>
      <c r="AW984" s="5"/>
      <c r="AX984" s="5"/>
      <c r="AY984" s="5"/>
      <c r="AZ984" s="5"/>
      <c r="BA984" s="5"/>
      <c r="BB984" s="5"/>
      <c r="BC984" s="5"/>
      <c r="BD984" s="5"/>
      <c r="BE984" s="5"/>
      <c r="BF984" s="5"/>
      <c r="BG984" s="5"/>
      <c r="BH984" s="5"/>
      <c r="BI984" s="5"/>
      <c r="BJ984" s="5"/>
      <c r="BK984" s="5"/>
      <c r="BL984" s="5"/>
      <c r="BM984" s="5"/>
      <c r="BN984" s="5"/>
      <c r="BO984" s="5"/>
      <c r="BP984" s="5"/>
      <c r="BQ984" s="5"/>
      <c r="BR984" s="5"/>
      <c r="BS984" s="5"/>
      <c r="BT984" s="5"/>
      <c r="BU984" s="5"/>
      <c r="BV984" s="5"/>
      <c r="BW984" s="5"/>
      <c r="BX984" s="5"/>
      <c r="BY984" s="5"/>
      <c r="BZ984" s="5"/>
      <c r="CA984" s="5"/>
      <c r="CB984" s="5"/>
      <c r="CC984" s="5"/>
      <c r="CD984" s="5"/>
      <c r="CE984" s="5"/>
    </row>
    <row r="985" spans="1:83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  <c r="AW985" s="5"/>
      <c r="AX985" s="5"/>
      <c r="AY985" s="5"/>
      <c r="AZ985" s="5"/>
      <c r="BA985" s="5"/>
      <c r="BB985" s="5"/>
      <c r="BC985" s="5"/>
      <c r="BD985" s="5"/>
      <c r="BE985" s="5"/>
      <c r="BF985" s="5"/>
      <c r="BG985" s="5"/>
      <c r="BH985" s="5"/>
      <c r="BI985" s="5"/>
      <c r="BJ985" s="5"/>
      <c r="BK985" s="5"/>
      <c r="BL985" s="5"/>
      <c r="BM985" s="5"/>
      <c r="BN985" s="5"/>
      <c r="BO985" s="5"/>
      <c r="BP985" s="5"/>
      <c r="BQ985" s="5"/>
      <c r="BR985" s="5"/>
      <c r="BS985" s="5"/>
      <c r="BT985" s="5"/>
      <c r="BU985" s="5"/>
      <c r="BV985" s="5"/>
      <c r="BW985" s="5"/>
      <c r="BX985" s="5"/>
      <c r="BY985" s="5"/>
      <c r="BZ985" s="5"/>
      <c r="CA985" s="5"/>
      <c r="CB985" s="5"/>
      <c r="CC985" s="5"/>
      <c r="CD985" s="5"/>
      <c r="CE985" s="5"/>
    </row>
    <row r="986" spans="1:83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5"/>
      <c r="AM986" s="5"/>
      <c r="AN986" s="5"/>
      <c r="AO986" s="5"/>
      <c r="AP986" s="5"/>
      <c r="AQ986" s="5"/>
      <c r="AR986" s="5"/>
      <c r="AS986" s="5"/>
      <c r="AT986" s="5"/>
      <c r="AU986" s="5"/>
      <c r="AV986" s="5"/>
      <c r="AW986" s="5"/>
      <c r="AX986" s="5"/>
      <c r="AY986" s="5"/>
      <c r="AZ986" s="5"/>
      <c r="BA986" s="5"/>
      <c r="BB986" s="5"/>
      <c r="BC986" s="5"/>
      <c r="BD986" s="5"/>
      <c r="BE986" s="5"/>
      <c r="BF986" s="5"/>
      <c r="BG986" s="5"/>
      <c r="BH986" s="5"/>
      <c r="BI986" s="5"/>
      <c r="BJ986" s="5"/>
      <c r="BK986" s="5"/>
      <c r="BL986" s="5"/>
      <c r="BM986" s="5"/>
      <c r="BN986" s="5"/>
      <c r="BO986" s="5"/>
      <c r="BP986" s="5"/>
      <c r="BQ986" s="5"/>
      <c r="BR986" s="5"/>
      <c r="BS986" s="5"/>
      <c r="BT986" s="5"/>
      <c r="BU986" s="5"/>
      <c r="BV986" s="5"/>
      <c r="BW986" s="5"/>
      <c r="BX986" s="5"/>
      <c r="BY986" s="5"/>
      <c r="BZ986" s="5"/>
      <c r="CA986" s="5"/>
      <c r="CB986" s="5"/>
      <c r="CC986" s="5"/>
      <c r="CD986" s="5"/>
      <c r="CE986" s="5"/>
    </row>
    <row r="987" spans="1:83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5"/>
      <c r="AM987" s="5"/>
      <c r="AN987" s="5"/>
      <c r="AO987" s="5"/>
      <c r="AP987" s="5"/>
      <c r="AQ987" s="5"/>
      <c r="AR987" s="5"/>
      <c r="AS987" s="5"/>
      <c r="AT987" s="5"/>
      <c r="AU987" s="5"/>
      <c r="AV987" s="5"/>
      <c r="AW987" s="5"/>
      <c r="AX987" s="5"/>
      <c r="AY987" s="5"/>
      <c r="AZ987" s="5"/>
      <c r="BA987" s="5"/>
      <c r="BB987" s="5"/>
      <c r="BC987" s="5"/>
      <c r="BD987" s="5"/>
      <c r="BE987" s="5"/>
      <c r="BF987" s="5"/>
      <c r="BG987" s="5"/>
      <c r="BH987" s="5"/>
      <c r="BI987" s="5"/>
      <c r="BJ987" s="5"/>
      <c r="BK987" s="5"/>
      <c r="BL987" s="5"/>
      <c r="BM987" s="5"/>
      <c r="BN987" s="5"/>
      <c r="BO987" s="5"/>
      <c r="BP987" s="5"/>
      <c r="BQ987" s="5"/>
      <c r="BR987" s="5"/>
      <c r="BS987" s="5"/>
      <c r="BT987" s="5"/>
      <c r="BU987" s="5"/>
      <c r="BV987" s="5"/>
      <c r="BW987" s="5"/>
      <c r="BX987" s="5"/>
      <c r="BY987" s="5"/>
      <c r="BZ987" s="5"/>
      <c r="CA987" s="5"/>
      <c r="CB987" s="5"/>
      <c r="CC987" s="5"/>
      <c r="CD987" s="5"/>
      <c r="CE987" s="5"/>
    </row>
    <row r="988" spans="1:83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  <c r="AW988" s="5"/>
      <c r="AX988" s="5"/>
      <c r="AY988" s="5"/>
      <c r="AZ988" s="5"/>
      <c r="BA988" s="5"/>
      <c r="BB988" s="5"/>
      <c r="BC988" s="5"/>
      <c r="BD988" s="5"/>
      <c r="BE988" s="5"/>
      <c r="BF988" s="5"/>
      <c r="BG988" s="5"/>
      <c r="BH988" s="5"/>
      <c r="BI988" s="5"/>
      <c r="BJ988" s="5"/>
      <c r="BK988" s="5"/>
      <c r="BL988" s="5"/>
      <c r="BM988" s="5"/>
      <c r="BN988" s="5"/>
      <c r="BO988" s="5"/>
      <c r="BP988" s="5"/>
      <c r="BQ988" s="5"/>
      <c r="BR988" s="5"/>
      <c r="BS988" s="5"/>
      <c r="BT988" s="5"/>
      <c r="BU988" s="5"/>
      <c r="BV988" s="5"/>
      <c r="BW988" s="5"/>
      <c r="BX988" s="5"/>
      <c r="BY988" s="5"/>
      <c r="BZ988" s="5"/>
      <c r="CA988" s="5"/>
      <c r="CB988" s="5"/>
      <c r="CC988" s="5"/>
      <c r="CD988" s="5"/>
      <c r="CE988" s="5"/>
    </row>
    <row r="989" spans="1:83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5"/>
      <c r="AM989" s="5"/>
      <c r="AN989" s="5"/>
      <c r="AO989" s="5"/>
      <c r="AP989" s="5"/>
      <c r="AQ989" s="5"/>
      <c r="AR989" s="5"/>
      <c r="AS989" s="5"/>
      <c r="AT989" s="5"/>
      <c r="AU989" s="5"/>
      <c r="AV989" s="5"/>
      <c r="AW989" s="5"/>
      <c r="AX989" s="5"/>
      <c r="AY989" s="5"/>
      <c r="AZ989" s="5"/>
      <c r="BA989" s="5"/>
      <c r="BB989" s="5"/>
      <c r="BC989" s="5"/>
      <c r="BD989" s="5"/>
      <c r="BE989" s="5"/>
      <c r="BF989" s="5"/>
      <c r="BG989" s="5"/>
      <c r="BH989" s="5"/>
      <c r="BI989" s="5"/>
      <c r="BJ989" s="5"/>
      <c r="BK989" s="5"/>
      <c r="BL989" s="5"/>
      <c r="BM989" s="5"/>
      <c r="BN989" s="5"/>
      <c r="BO989" s="5"/>
      <c r="BP989" s="5"/>
      <c r="BQ989" s="5"/>
      <c r="BR989" s="5"/>
      <c r="BS989" s="5"/>
      <c r="BT989" s="5"/>
      <c r="BU989" s="5"/>
      <c r="BV989" s="5"/>
      <c r="BW989" s="5"/>
      <c r="BX989" s="5"/>
      <c r="BY989" s="5"/>
      <c r="BZ989" s="5"/>
      <c r="CA989" s="5"/>
      <c r="CB989" s="5"/>
      <c r="CC989" s="5"/>
      <c r="CD989" s="5"/>
      <c r="CE989" s="5"/>
    </row>
    <row r="990" spans="1:83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5"/>
      <c r="AM990" s="5"/>
      <c r="AN990" s="5"/>
      <c r="AO990" s="5"/>
      <c r="AP990" s="5"/>
      <c r="AQ990" s="5"/>
      <c r="AR990" s="5"/>
      <c r="AS990" s="5"/>
      <c r="AT990" s="5"/>
      <c r="AU990" s="5"/>
      <c r="AV990" s="5"/>
      <c r="AW990" s="5"/>
      <c r="AX990" s="5"/>
      <c r="AY990" s="5"/>
      <c r="AZ990" s="5"/>
      <c r="BA990" s="5"/>
      <c r="BB990" s="5"/>
      <c r="BC990" s="5"/>
      <c r="BD990" s="5"/>
      <c r="BE990" s="5"/>
      <c r="BF990" s="5"/>
      <c r="BG990" s="5"/>
      <c r="BH990" s="5"/>
      <c r="BI990" s="5"/>
      <c r="BJ990" s="5"/>
      <c r="BK990" s="5"/>
      <c r="BL990" s="5"/>
      <c r="BM990" s="5"/>
      <c r="BN990" s="5"/>
      <c r="BO990" s="5"/>
      <c r="BP990" s="5"/>
      <c r="BQ990" s="5"/>
      <c r="BR990" s="5"/>
      <c r="BS990" s="5"/>
      <c r="BT990" s="5"/>
      <c r="BU990" s="5"/>
      <c r="BV990" s="5"/>
      <c r="BW990" s="5"/>
      <c r="BX990" s="5"/>
      <c r="BY990" s="5"/>
      <c r="BZ990" s="5"/>
      <c r="CA990" s="5"/>
      <c r="CB990" s="5"/>
      <c r="CC990" s="5"/>
      <c r="CD990" s="5"/>
      <c r="CE990" s="5"/>
    </row>
    <row r="991" spans="1:83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  <c r="AW991" s="5"/>
      <c r="AX991" s="5"/>
      <c r="AY991" s="5"/>
      <c r="AZ991" s="5"/>
      <c r="BA991" s="5"/>
      <c r="BB991" s="5"/>
      <c r="BC991" s="5"/>
      <c r="BD991" s="5"/>
      <c r="BE991" s="5"/>
      <c r="BF991" s="5"/>
      <c r="BG991" s="5"/>
      <c r="BH991" s="5"/>
      <c r="BI991" s="5"/>
      <c r="BJ991" s="5"/>
      <c r="BK991" s="5"/>
      <c r="BL991" s="5"/>
      <c r="BM991" s="5"/>
      <c r="BN991" s="5"/>
      <c r="BO991" s="5"/>
      <c r="BP991" s="5"/>
      <c r="BQ991" s="5"/>
      <c r="BR991" s="5"/>
      <c r="BS991" s="5"/>
      <c r="BT991" s="5"/>
      <c r="BU991" s="5"/>
      <c r="BV991" s="5"/>
      <c r="BW991" s="5"/>
      <c r="BX991" s="5"/>
      <c r="BY991" s="5"/>
      <c r="BZ991" s="5"/>
      <c r="CA991" s="5"/>
      <c r="CB991" s="5"/>
      <c r="CC991" s="5"/>
      <c r="CD991" s="5"/>
      <c r="CE991" s="5"/>
    </row>
    <row r="992" spans="1:83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5"/>
      <c r="AM992" s="5"/>
      <c r="AN992" s="5"/>
      <c r="AO992" s="5"/>
      <c r="AP992" s="5"/>
      <c r="AQ992" s="5"/>
      <c r="AR992" s="5"/>
      <c r="AS992" s="5"/>
      <c r="AT992" s="5"/>
      <c r="AU992" s="5"/>
      <c r="AV992" s="5"/>
      <c r="AW992" s="5"/>
      <c r="AX992" s="5"/>
      <c r="AY992" s="5"/>
      <c r="AZ992" s="5"/>
      <c r="BA992" s="5"/>
      <c r="BB992" s="5"/>
      <c r="BC992" s="5"/>
      <c r="BD992" s="5"/>
      <c r="BE992" s="5"/>
      <c r="BF992" s="5"/>
      <c r="BG992" s="5"/>
      <c r="BH992" s="5"/>
      <c r="BI992" s="5"/>
      <c r="BJ992" s="5"/>
      <c r="BK992" s="5"/>
      <c r="BL992" s="5"/>
      <c r="BM992" s="5"/>
      <c r="BN992" s="5"/>
      <c r="BO992" s="5"/>
      <c r="BP992" s="5"/>
      <c r="BQ992" s="5"/>
      <c r="BR992" s="5"/>
      <c r="BS992" s="5"/>
      <c r="BT992" s="5"/>
      <c r="BU992" s="5"/>
      <c r="BV992" s="5"/>
      <c r="BW992" s="5"/>
      <c r="BX992" s="5"/>
      <c r="BY992" s="5"/>
      <c r="BZ992" s="5"/>
      <c r="CA992" s="5"/>
      <c r="CB992" s="5"/>
      <c r="CC992" s="5"/>
      <c r="CD992" s="5"/>
      <c r="CE992" s="5"/>
    </row>
    <row r="993" spans="1:8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5"/>
      <c r="AM993" s="5"/>
      <c r="AN993" s="5"/>
      <c r="AO993" s="5"/>
      <c r="AP993" s="5"/>
      <c r="AQ993" s="5"/>
      <c r="AR993" s="5"/>
      <c r="AS993" s="5"/>
      <c r="AT993" s="5"/>
      <c r="AU993" s="5"/>
      <c r="AV993" s="5"/>
      <c r="AW993" s="5"/>
      <c r="AX993" s="5"/>
      <c r="AY993" s="5"/>
      <c r="AZ993" s="5"/>
      <c r="BA993" s="5"/>
      <c r="BB993" s="5"/>
      <c r="BC993" s="5"/>
      <c r="BD993" s="5"/>
      <c r="BE993" s="5"/>
      <c r="BF993" s="5"/>
      <c r="BG993" s="5"/>
      <c r="BH993" s="5"/>
      <c r="BI993" s="5"/>
      <c r="BJ993" s="5"/>
      <c r="BK993" s="5"/>
      <c r="BL993" s="5"/>
      <c r="BM993" s="5"/>
      <c r="BN993" s="5"/>
      <c r="BO993" s="5"/>
      <c r="BP993" s="5"/>
      <c r="BQ993" s="5"/>
      <c r="BR993" s="5"/>
      <c r="BS993" s="5"/>
      <c r="BT993" s="5"/>
      <c r="BU993" s="5"/>
      <c r="BV993" s="5"/>
      <c r="BW993" s="5"/>
      <c r="BX993" s="5"/>
      <c r="BY993" s="5"/>
      <c r="BZ993" s="5"/>
      <c r="CA993" s="5"/>
      <c r="CB993" s="5"/>
      <c r="CC993" s="5"/>
      <c r="CD993" s="5"/>
      <c r="CE993" s="5"/>
    </row>
    <row r="994" spans="1:83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  <c r="AW994" s="5"/>
      <c r="AX994" s="5"/>
      <c r="AY994" s="5"/>
      <c r="AZ994" s="5"/>
      <c r="BA994" s="5"/>
      <c r="BB994" s="5"/>
      <c r="BC994" s="5"/>
      <c r="BD994" s="5"/>
      <c r="BE994" s="5"/>
      <c r="BF994" s="5"/>
      <c r="BG994" s="5"/>
      <c r="BH994" s="5"/>
      <c r="BI994" s="5"/>
      <c r="BJ994" s="5"/>
      <c r="BK994" s="5"/>
      <c r="BL994" s="5"/>
      <c r="BM994" s="5"/>
      <c r="BN994" s="5"/>
      <c r="BO994" s="5"/>
      <c r="BP994" s="5"/>
      <c r="BQ994" s="5"/>
      <c r="BR994" s="5"/>
      <c r="BS994" s="5"/>
      <c r="BT994" s="5"/>
      <c r="BU994" s="5"/>
      <c r="BV994" s="5"/>
      <c r="BW994" s="5"/>
      <c r="BX994" s="5"/>
      <c r="BY994" s="5"/>
      <c r="BZ994" s="5"/>
      <c r="CA994" s="5"/>
      <c r="CB994" s="5"/>
      <c r="CC994" s="5"/>
      <c r="CD994" s="5"/>
      <c r="CE994" s="5"/>
    </row>
    <row r="995" spans="1:83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5"/>
      <c r="AM995" s="5"/>
      <c r="AN995" s="5"/>
      <c r="AO995" s="5"/>
      <c r="AP995" s="5"/>
      <c r="AQ995" s="5"/>
      <c r="AR995" s="5"/>
      <c r="AS995" s="5"/>
      <c r="AT995" s="5"/>
      <c r="AU995" s="5"/>
      <c r="AV995" s="5"/>
      <c r="AW995" s="5"/>
      <c r="AX995" s="5"/>
      <c r="AY995" s="5"/>
      <c r="AZ995" s="5"/>
      <c r="BA995" s="5"/>
      <c r="BB995" s="5"/>
      <c r="BC995" s="5"/>
      <c r="BD995" s="5"/>
      <c r="BE995" s="5"/>
      <c r="BF995" s="5"/>
      <c r="BG995" s="5"/>
      <c r="BH995" s="5"/>
      <c r="BI995" s="5"/>
      <c r="BJ995" s="5"/>
      <c r="BK995" s="5"/>
      <c r="BL995" s="5"/>
      <c r="BM995" s="5"/>
      <c r="BN995" s="5"/>
      <c r="BO995" s="5"/>
      <c r="BP995" s="5"/>
      <c r="BQ995" s="5"/>
      <c r="BR995" s="5"/>
      <c r="BS995" s="5"/>
      <c r="BT995" s="5"/>
      <c r="BU995" s="5"/>
      <c r="BV995" s="5"/>
      <c r="BW995" s="5"/>
      <c r="BX995" s="5"/>
      <c r="BY995" s="5"/>
      <c r="BZ995" s="5"/>
      <c r="CA995" s="5"/>
      <c r="CB995" s="5"/>
      <c r="CC995" s="5"/>
      <c r="CD995" s="5"/>
      <c r="CE995" s="5"/>
    </row>
    <row r="996" spans="1:83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5"/>
      <c r="AO996" s="5"/>
      <c r="AP996" s="5"/>
      <c r="AQ996" s="5"/>
      <c r="AR996" s="5"/>
      <c r="AS996" s="5"/>
      <c r="AT996" s="5"/>
      <c r="AU996" s="5"/>
      <c r="AV996" s="5"/>
      <c r="AW996" s="5"/>
      <c r="AX996" s="5"/>
      <c r="AY996" s="5"/>
      <c r="AZ996" s="5"/>
      <c r="BA996" s="5"/>
      <c r="BB996" s="5"/>
      <c r="BC996" s="5"/>
      <c r="BD996" s="5"/>
      <c r="BE996" s="5"/>
      <c r="BF996" s="5"/>
      <c r="BG996" s="5"/>
      <c r="BH996" s="5"/>
      <c r="BI996" s="5"/>
      <c r="BJ996" s="5"/>
      <c r="BK996" s="5"/>
      <c r="BL996" s="5"/>
      <c r="BM996" s="5"/>
      <c r="BN996" s="5"/>
      <c r="BO996" s="5"/>
      <c r="BP996" s="5"/>
      <c r="BQ996" s="5"/>
      <c r="BR996" s="5"/>
      <c r="BS996" s="5"/>
      <c r="BT996" s="5"/>
      <c r="BU996" s="5"/>
      <c r="BV996" s="5"/>
      <c r="BW996" s="5"/>
      <c r="BX996" s="5"/>
      <c r="BY996" s="5"/>
      <c r="BZ996" s="5"/>
      <c r="CA996" s="5"/>
      <c r="CB996" s="5"/>
      <c r="CC996" s="5"/>
      <c r="CD996" s="5"/>
      <c r="CE996" s="5"/>
    </row>
    <row r="997" spans="1:83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  <c r="AX997" s="5"/>
      <c r="AY997" s="5"/>
      <c r="AZ997" s="5"/>
      <c r="BA997" s="5"/>
      <c r="BB997" s="5"/>
      <c r="BC997" s="5"/>
      <c r="BD997" s="5"/>
      <c r="BE997" s="5"/>
      <c r="BF997" s="5"/>
      <c r="BG997" s="5"/>
      <c r="BH997" s="5"/>
      <c r="BI997" s="5"/>
      <c r="BJ997" s="5"/>
      <c r="BK997" s="5"/>
      <c r="BL997" s="5"/>
      <c r="BM997" s="5"/>
      <c r="BN997" s="5"/>
      <c r="BO997" s="5"/>
      <c r="BP997" s="5"/>
      <c r="BQ997" s="5"/>
      <c r="BR997" s="5"/>
      <c r="BS997" s="5"/>
      <c r="BT997" s="5"/>
      <c r="BU997" s="5"/>
      <c r="BV997" s="5"/>
      <c r="BW997" s="5"/>
      <c r="BX997" s="5"/>
      <c r="BY997" s="5"/>
      <c r="BZ997" s="5"/>
      <c r="CA997" s="5"/>
      <c r="CB997" s="5"/>
      <c r="CC997" s="5"/>
      <c r="CD997" s="5"/>
      <c r="CE997" s="5"/>
    </row>
    <row r="998" spans="1:83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  <c r="AS998" s="5"/>
      <c r="AT998" s="5"/>
      <c r="AU998" s="5"/>
      <c r="AV998" s="5"/>
      <c r="AW998" s="5"/>
      <c r="AX998" s="5"/>
      <c r="AY998" s="5"/>
      <c r="AZ998" s="5"/>
      <c r="BA998" s="5"/>
      <c r="BB998" s="5"/>
      <c r="BC998" s="5"/>
      <c r="BD998" s="5"/>
      <c r="BE998" s="5"/>
      <c r="BF998" s="5"/>
      <c r="BG998" s="5"/>
      <c r="BH998" s="5"/>
      <c r="BI998" s="5"/>
      <c r="BJ998" s="5"/>
      <c r="BK998" s="5"/>
      <c r="BL998" s="5"/>
      <c r="BM998" s="5"/>
      <c r="BN998" s="5"/>
      <c r="BO998" s="5"/>
      <c r="BP998" s="5"/>
      <c r="BQ998" s="5"/>
      <c r="BR998" s="5"/>
      <c r="BS998" s="5"/>
      <c r="BT998" s="5"/>
      <c r="BU998" s="5"/>
      <c r="BV998" s="5"/>
      <c r="BW998" s="5"/>
      <c r="BX998" s="5"/>
      <c r="BY998" s="5"/>
      <c r="BZ998" s="5"/>
      <c r="CA998" s="5"/>
      <c r="CB998" s="5"/>
      <c r="CC998" s="5"/>
      <c r="CD998" s="5"/>
      <c r="CE998" s="5"/>
    </row>
    <row r="999" spans="1:83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5"/>
      <c r="AM999" s="5"/>
      <c r="AN999" s="5"/>
      <c r="AO999" s="5"/>
      <c r="AP999" s="5"/>
      <c r="AQ999" s="5"/>
      <c r="AR999" s="5"/>
      <c r="AS999" s="5"/>
      <c r="AT999" s="5"/>
      <c r="AU999" s="5"/>
      <c r="AV999" s="5"/>
      <c r="AW999" s="5"/>
      <c r="AX999" s="5"/>
      <c r="AY999" s="5"/>
      <c r="AZ999" s="5"/>
      <c r="BA999" s="5"/>
      <c r="BB999" s="5"/>
      <c r="BC999" s="5"/>
      <c r="BD999" s="5"/>
      <c r="BE999" s="5"/>
      <c r="BF999" s="5"/>
      <c r="BG999" s="5"/>
      <c r="BH999" s="5"/>
      <c r="BI999" s="5"/>
      <c r="BJ999" s="5"/>
      <c r="BK999" s="5"/>
      <c r="BL999" s="5"/>
      <c r="BM999" s="5"/>
      <c r="BN999" s="5"/>
      <c r="BO999" s="5"/>
      <c r="BP999" s="5"/>
      <c r="BQ999" s="5"/>
      <c r="BR999" s="5"/>
      <c r="BS999" s="5"/>
      <c r="BT999" s="5"/>
      <c r="BU999" s="5"/>
      <c r="BV999" s="5"/>
      <c r="BW999" s="5"/>
      <c r="BX999" s="5"/>
      <c r="BY999" s="5"/>
      <c r="BZ999" s="5"/>
      <c r="CA999" s="5"/>
      <c r="CB999" s="5"/>
      <c r="CC999" s="5"/>
      <c r="CD999" s="5"/>
      <c r="CE999" s="5"/>
    </row>
    <row r="1000" spans="1:83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  <c r="AW1000" s="5"/>
      <c r="AX1000" s="5"/>
      <c r="AY1000" s="5"/>
      <c r="AZ1000" s="5"/>
      <c r="BA1000" s="5"/>
      <c r="BB1000" s="5"/>
      <c r="BC1000" s="5"/>
      <c r="BD1000" s="5"/>
      <c r="BE1000" s="5"/>
      <c r="BF1000" s="5"/>
      <c r="BG1000" s="5"/>
      <c r="BH1000" s="5"/>
      <c r="BI1000" s="5"/>
      <c r="BJ1000" s="5"/>
      <c r="BK1000" s="5"/>
      <c r="BL1000" s="5"/>
      <c r="BM1000" s="5"/>
      <c r="BN1000" s="5"/>
      <c r="BO1000" s="5"/>
      <c r="BP1000" s="5"/>
      <c r="BQ1000" s="5"/>
      <c r="BR1000" s="5"/>
      <c r="BS1000" s="5"/>
      <c r="BT1000" s="5"/>
      <c r="BU1000" s="5"/>
      <c r="BV1000" s="5"/>
      <c r="BW1000" s="5"/>
      <c r="BX1000" s="5"/>
      <c r="BY1000" s="5"/>
      <c r="BZ1000" s="5"/>
      <c r="CA1000" s="5"/>
      <c r="CB1000" s="5"/>
      <c r="CC1000" s="5"/>
      <c r="CD1000" s="5"/>
      <c r="CE1000" s="5"/>
    </row>
    <row r="1001" spans="1:83" ht="14.2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  <c r="AG1001" s="5"/>
      <c r="AH1001" s="5"/>
      <c r="AI1001" s="5"/>
      <c r="AJ1001" s="5"/>
      <c r="AK1001" s="5"/>
      <c r="AL1001" s="5"/>
      <c r="AM1001" s="5"/>
      <c r="AN1001" s="5"/>
      <c r="AO1001" s="5"/>
      <c r="AP1001" s="5"/>
      <c r="AQ1001" s="5"/>
      <c r="AR1001" s="5"/>
      <c r="AS1001" s="5"/>
      <c r="AT1001" s="5"/>
      <c r="AU1001" s="5"/>
      <c r="AV1001" s="5"/>
      <c r="AW1001" s="5"/>
      <c r="AX1001" s="5"/>
      <c r="AY1001" s="5"/>
      <c r="AZ1001" s="5"/>
      <c r="BA1001" s="5"/>
      <c r="BB1001" s="5"/>
      <c r="BC1001" s="5"/>
      <c r="BD1001" s="5"/>
      <c r="BE1001" s="5"/>
      <c r="BF1001" s="5"/>
      <c r="BG1001" s="5"/>
      <c r="BH1001" s="5"/>
      <c r="BI1001" s="5"/>
      <c r="BJ1001" s="5"/>
      <c r="BK1001" s="5"/>
      <c r="BL1001" s="5"/>
      <c r="BM1001" s="5"/>
      <c r="BN1001" s="5"/>
      <c r="BO1001" s="5"/>
      <c r="BP1001" s="5"/>
      <c r="BQ1001" s="5"/>
      <c r="BR1001" s="5"/>
      <c r="BS1001" s="5"/>
      <c r="BT1001" s="5"/>
      <c r="BU1001" s="5"/>
      <c r="BV1001" s="5"/>
      <c r="BW1001" s="5"/>
      <c r="BX1001" s="5"/>
      <c r="BY1001" s="5"/>
      <c r="BZ1001" s="5"/>
      <c r="CA1001" s="5"/>
      <c r="CB1001" s="5"/>
      <c r="CC1001" s="5"/>
      <c r="CD1001" s="5"/>
      <c r="CE1001" s="5"/>
    </row>
    <row r="1002" spans="1:83" ht="14.25" customHeight="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  <c r="AG1002" s="5"/>
      <c r="AH1002" s="5"/>
      <c r="AI1002" s="5"/>
      <c r="AJ1002" s="5"/>
      <c r="AK1002" s="5"/>
      <c r="AL1002" s="5"/>
      <c r="AM1002" s="5"/>
      <c r="AN1002" s="5"/>
      <c r="AO1002" s="5"/>
      <c r="AP1002" s="5"/>
      <c r="AQ1002" s="5"/>
      <c r="AR1002" s="5"/>
      <c r="AS1002" s="5"/>
      <c r="AT1002" s="5"/>
      <c r="AU1002" s="5"/>
      <c r="AV1002" s="5"/>
      <c r="AW1002" s="5"/>
      <c r="AX1002" s="5"/>
      <c r="AY1002" s="5"/>
      <c r="AZ1002" s="5"/>
      <c r="BA1002" s="5"/>
      <c r="BB1002" s="5"/>
      <c r="BC1002" s="5"/>
      <c r="BD1002" s="5"/>
      <c r="BE1002" s="5"/>
      <c r="BF1002" s="5"/>
      <c r="BG1002" s="5"/>
      <c r="BH1002" s="5"/>
      <c r="BI1002" s="5"/>
      <c r="BJ1002" s="5"/>
      <c r="BK1002" s="5"/>
      <c r="BL1002" s="5"/>
      <c r="BM1002" s="5"/>
      <c r="BN1002" s="5"/>
      <c r="BO1002" s="5"/>
      <c r="BP1002" s="5"/>
      <c r="BQ1002" s="5"/>
      <c r="BR1002" s="5"/>
      <c r="BS1002" s="5"/>
      <c r="BT1002" s="5"/>
      <c r="BU1002" s="5"/>
      <c r="BV1002" s="5"/>
      <c r="BW1002" s="5"/>
      <c r="BX1002" s="5"/>
      <c r="BY1002" s="5"/>
      <c r="BZ1002" s="5"/>
      <c r="CA1002" s="5"/>
      <c r="CB1002" s="5"/>
      <c r="CC1002" s="5"/>
      <c r="CD1002" s="5"/>
      <c r="CE1002" s="5"/>
    </row>
    <row r="1003" spans="1:83" ht="14.25" customHeight="1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  <c r="AL1003" s="5"/>
      <c r="AM1003" s="5"/>
      <c r="AN1003" s="5"/>
      <c r="AO1003" s="5"/>
      <c r="AP1003" s="5"/>
      <c r="AQ1003" s="5"/>
      <c r="AR1003" s="5"/>
      <c r="AS1003" s="5"/>
      <c r="AT1003" s="5"/>
      <c r="AU1003" s="5"/>
      <c r="AV1003" s="5"/>
      <c r="AW1003" s="5"/>
      <c r="AX1003" s="5"/>
      <c r="AY1003" s="5"/>
      <c r="AZ1003" s="5"/>
      <c r="BA1003" s="5"/>
      <c r="BB1003" s="5"/>
      <c r="BC1003" s="5"/>
      <c r="BD1003" s="5"/>
      <c r="BE1003" s="5"/>
      <c r="BF1003" s="5"/>
      <c r="BG1003" s="5"/>
      <c r="BH1003" s="5"/>
      <c r="BI1003" s="5"/>
      <c r="BJ1003" s="5"/>
      <c r="BK1003" s="5"/>
      <c r="BL1003" s="5"/>
      <c r="BM1003" s="5"/>
      <c r="BN1003" s="5"/>
      <c r="BO1003" s="5"/>
      <c r="BP1003" s="5"/>
      <c r="BQ1003" s="5"/>
      <c r="BR1003" s="5"/>
      <c r="BS1003" s="5"/>
      <c r="BT1003" s="5"/>
      <c r="BU1003" s="5"/>
      <c r="BV1003" s="5"/>
      <c r="BW1003" s="5"/>
      <c r="BX1003" s="5"/>
      <c r="BY1003" s="5"/>
      <c r="BZ1003" s="5"/>
      <c r="CA1003" s="5"/>
      <c r="CB1003" s="5"/>
      <c r="CC1003" s="5"/>
      <c r="CD1003" s="5"/>
      <c r="CE1003" s="5"/>
    </row>
    <row r="1004" spans="1:83" ht="14.25" customHeight="1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  <c r="AE1004" s="5"/>
      <c r="AF1004" s="5"/>
      <c r="AG1004" s="5"/>
      <c r="AH1004" s="5"/>
      <c r="AI1004" s="5"/>
      <c r="AJ1004" s="5"/>
      <c r="AK1004" s="5"/>
      <c r="AL1004" s="5"/>
      <c r="AM1004" s="5"/>
      <c r="AN1004" s="5"/>
      <c r="AO1004" s="5"/>
      <c r="AP1004" s="5"/>
      <c r="AQ1004" s="5"/>
      <c r="AR1004" s="5"/>
      <c r="AS1004" s="5"/>
      <c r="AT1004" s="5"/>
      <c r="AU1004" s="5"/>
      <c r="AV1004" s="5"/>
      <c r="AW1004" s="5"/>
      <c r="AX1004" s="5"/>
      <c r="AY1004" s="5"/>
      <c r="AZ1004" s="5"/>
      <c r="BA1004" s="5"/>
      <c r="BB1004" s="5"/>
      <c r="BC1004" s="5"/>
      <c r="BD1004" s="5"/>
      <c r="BE1004" s="5"/>
      <c r="BF1004" s="5"/>
      <c r="BG1004" s="5"/>
      <c r="BH1004" s="5"/>
      <c r="BI1004" s="5"/>
      <c r="BJ1004" s="5"/>
      <c r="BK1004" s="5"/>
      <c r="BL1004" s="5"/>
      <c r="BM1004" s="5"/>
      <c r="BN1004" s="5"/>
      <c r="BO1004" s="5"/>
      <c r="BP1004" s="5"/>
      <c r="BQ1004" s="5"/>
      <c r="BR1004" s="5"/>
      <c r="BS1004" s="5"/>
      <c r="BT1004" s="5"/>
      <c r="BU1004" s="5"/>
      <c r="BV1004" s="5"/>
      <c r="BW1004" s="5"/>
      <c r="BX1004" s="5"/>
      <c r="BY1004" s="5"/>
      <c r="BZ1004" s="5"/>
      <c r="CA1004" s="5"/>
      <c r="CB1004" s="5"/>
      <c r="CC1004" s="5"/>
      <c r="CD1004" s="5"/>
      <c r="CE1004" s="5"/>
    </row>
    <row r="1005" spans="1:83" ht="14.25" customHeight="1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  <c r="AE1005" s="5"/>
      <c r="AF1005" s="5"/>
      <c r="AG1005" s="5"/>
      <c r="AH1005" s="5"/>
      <c r="AI1005" s="5"/>
      <c r="AJ1005" s="5"/>
      <c r="AK1005" s="5"/>
      <c r="AL1005" s="5"/>
      <c r="AM1005" s="5"/>
      <c r="AN1005" s="5"/>
      <c r="AO1005" s="5"/>
      <c r="AP1005" s="5"/>
      <c r="AQ1005" s="5"/>
      <c r="AR1005" s="5"/>
      <c r="AS1005" s="5"/>
      <c r="AT1005" s="5"/>
      <c r="AU1005" s="5"/>
      <c r="AV1005" s="5"/>
      <c r="AW1005" s="5"/>
      <c r="AX1005" s="5"/>
      <c r="AY1005" s="5"/>
      <c r="AZ1005" s="5"/>
      <c r="BA1005" s="5"/>
      <c r="BB1005" s="5"/>
      <c r="BC1005" s="5"/>
      <c r="BD1005" s="5"/>
      <c r="BE1005" s="5"/>
      <c r="BF1005" s="5"/>
      <c r="BG1005" s="5"/>
      <c r="BH1005" s="5"/>
      <c r="BI1005" s="5"/>
      <c r="BJ1005" s="5"/>
      <c r="BK1005" s="5"/>
      <c r="BL1005" s="5"/>
      <c r="BM1005" s="5"/>
      <c r="BN1005" s="5"/>
      <c r="BO1005" s="5"/>
      <c r="BP1005" s="5"/>
      <c r="BQ1005" s="5"/>
      <c r="BR1005" s="5"/>
      <c r="BS1005" s="5"/>
      <c r="BT1005" s="5"/>
      <c r="BU1005" s="5"/>
      <c r="BV1005" s="5"/>
      <c r="BW1005" s="5"/>
      <c r="BX1005" s="5"/>
      <c r="BY1005" s="5"/>
      <c r="BZ1005" s="5"/>
      <c r="CA1005" s="5"/>
      <c r="CB1005" s="5"/>
      <c r="CC1005" s="5"/>
      <c r="CD1005" s="5"/>
      <c r="CE1005" s="5"/>
    </row>
    <row r="1006" spans="1:83" ht="14.25" customHeight="1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  <c r="AL1006" s="5"/>
      <c r="AM1006" s="5"/>
      <c r="AN1006" s="5"/>
      <c r="AO1006" s="5"/>
      <c r="AP1006" s="5"/>
      <c r="AQ1006" s="5"/>
      <c r="AR1006" s="5"/>
      <c r="AS1006" s="5"/>
      <c r="AT1006" s="5"/>
      <c r="AU1006" s="5"/>
      <c r="AV1006" s="5"/>
      <c r="AW1006" s="5"/>
      <c r="AX1006" s="5"/>
      <c r="AY1006" s="5"/>
      <c r="AZ1006" s="5"/>
      <c r="BA1006" s="5"/>
      <c r="BB1006" s="5"/>
      <c r="BC1006" s="5"/>
      <c r="BD1006" s="5"/>
      <c r="BE1006" s="5"/>
      <c r="BF1006" s="5"/>
      <c r="BG1006" s="5"/>
      <c r="BH1006" s="5"/>
      <c r="BI1006" s="5"/>
      <c r="BJ1006" s="5"/>
      <c r="BK1006" s="5"/>
      <c r="BL1006" s="5"/>
      <c r="BM1006" s="5"/>
      <c r="BN1006" s="5"/>
      <c r="BO1006" s="5"/>
      <c r="BP1006" s="5"/>
      <c r="BQ1006" s="5"/>
      <c r="BR1006" s="5"/>
      <c r="BS1006" s="5"/>
      <c r="BT1006" s="5"/>
      <c r="BU1006" s="5"/>
      <c r="BV1006" s="5"/>
      <c r="BW1006" s="5"/>
      <c r="BX1006" s="5"/>
      <c r="BY1006" s="5"/>
      <c r="BZ1006" s="5"/>
      <c r="CA1006" s="5"/>
      <c r="CB1006" s="5"/>
      <c r="CC1006" s="5"/>
      <c r="CD1006" s="5"/>
      <c r="CE1006" s="5"/>
    </row>
    <row r="1007" spans="1:83" ht="14.25" customHeight="1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  <c r="AG1007" s="5"/>
      <c r="AH1007" s="5"/>
      <c r="AI1007" s="5"/>
      <c r="AJ1007" s="5"/>
      <c r="AK1007" s="5"/>
      <c r="AL1007" s="5"/>
      <c r="AM1007" s="5"/>
      <c r="AN1007" s="5"/>
      <c r="AO1007" s="5"/>
      <c r="AP1007" s="5"/>
      <c r="AQ1007" s="5"/>
      <c r="AR1007" s="5"/>
      <c r="AS1007" s="5"/>
      <c r="AT1007" s="5"/>
      <c r="AU1007" s="5"/>
      <c r="AV1007" s="5"/>
      <c r="AW1007" s="5"/>
      <c r="AX1007" s="5"/>
      <c r="AY1007" s="5"/>
      <c r="AZ1007" s="5"/>
      <c r="BA1007" s="5"/>
      <c r="BB1007" s="5"/>
      <c r="BC1007" s="5"/>
      <c r="BD1007" s="5"/>
      <c r="BE1007" s="5"/>
      <c r="BF1007" s="5"/>
      <c r="BG1007" s="5"/>
      <c r="BH1007" s="5"/>
      <c r="BI1007" s="5"/>
      <c r="BJ1007" s="5"/>
      <c r="BK1007" s="5"/>
      <c r="BL1007" s="5"/>
      <c r="BM1007" s="5"/>
      <c r="BN1007" s="5"/>
      <c r="BO1007" s="5"/>
      <c r="BP1007" s="5"/>
      <c r="BQ1007" s="5"/>
      <c r="BR1007" s="5"/>
      <c r="BS1007" s="5"/>
      <c r="BT1007" s="5"/>
      <c r="BU1007" s="5"/>
      <c r="BV1007" s="5"/>
      <c r="BW1007" s="5"/>
      <c r="BX1007" s="5"/>
      <c r="BY1007" s="5"/>
      <c r="BZ1007" s="5"/>
      <c r="CA1007" s="5"/>
      <c r="CB1007" s="5"/>
      <c r="CC1007" s="5"/>
      <c r="CD1007" s="5"/>
      <c r="CE1007" s="5"/>
    </row>
    <row r="1008" spans="1:83" ht="14.25" customHeight="1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  <c r="AG1008" s="5"/>
      <c r="AH1008" s="5"/>
      <c r="AI1008" s="5"/>
      <c r="AJ1008" s="5"/>
      <c r="AK1008" s="5"/>
      <c r="AL1008" s="5"/>
      <c r="AM1008" s="5"/>
      <c r="AN1008" s="5"/>
      <c r="AO1008" s="5"/>
      <c r="AP1008" s="5"/>
      <c r="AQ1008" s="5"/>
      <c r="AR1008" s="5"/>
      <c r="AS1008" s="5"/>
      <c r="AT1008" s="5"/>
      <c r="AU1008" s="5"/>
      <c r="AV1008" s="5"/>
      <c r="AW1008" s="5"/>
      <c r="AX1008" s="5"/>
      <c r="AY1008" s="5"/>
      <c r="AZ1008" s="5"/>
      <c r="BA1008" s="5"/>
      <c r="BB1008" s="5"/>
      <c r="BC1008" s="5"/>
      <c r="BD1008" s="5"/>
      <c r="BE1008" s="5"/>
      <c r="BF1008" s="5"/>
      <c r="BG1008" s="5"/>
      <c r="BH1008" s="5"/>
      <c r="BI1008" s="5"/>
      <c r="BJ1008" s="5"/>
      <c r="BK1008" s="5"/>
      <c r="BL1008" s="5"/>
      <c r="BM1008" s="5"/>
      <c r="BN1008" s="5"/>
      <c r="BO1008" s="5"/>
      <c r="BP1008" s="5"/>
      <c r="BQ1008" s="5"/>
      <c r="BR1008" s="5"/>
      <c r="BS1008" s="5"/>
      <c r="BT1008" s="5"/>
      <c r="BU1008" s="5"/>
      <c r="BV1008" s="5"/>
      <c r="BW1008" s="5"/>
      <c r="BX1008" s="5"/>
      <c r="BY1008" s="5"/>
      <c r="BZ1008" s="5"/>
      <c r="CA1008" s="5"/>
      <c r="CB1008" s="5"/>
      <c r="CC1008" s="5"/>
      <c r="CD1008" s="5"/>
      <c r="CE1008" s="5"/>
    </row>
    <row r="1009" spans="1:83" ht="14.25" customHeight="1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  <c r="AL1009" s="5"/>
      <c r="AM1009" s="5"/>
      <c r="AN1009" s="5"/>
      <c r="AO1009" s="5"/>
      <c r="AP1009" s="5"/>
      <c r="AQ1009" s="5"/>
      <c r="AR1009" s="5"/>
      <c r="AS1009" s="5"/>
      <c r="AT1009" s="5"/>
      <c r="AU1009" s="5"/>
      <c r="AV1009" s="5"/>
      <c r="AW1009" s="5"/>
      <c r="AX1009" s="5"/>
      <c r="AY1009" s="5"/>
      <c r="AZ1009" s="5"/>
      <c r="BA1009" s="5"/>
      <c r="BB1009" s="5"/>
      <c r="BC1009" s="5"/>
      <c r="BD1009" s="5"/>
      <c r="BE1009" s="5"/>
      <c r="BF1009" s="5"/>
      <c r="BG1009" s="5"/>
      <c r="BH1009" s="5"/>
      <c r="BI1009" s="5"/>
      <c r="BJ1009" s="5"/>
      <c r="BK1009" s="5"/>
      <c r="BL1009" s="5"/>
      <c r="BM1009" s="5"/>
      <c r="BN1009" s="5"/>
      <c r="BO1009" s="5"/>
      <c r="BP1009" s="5"/>
      <c r="BQ1009" s="5"/>
      <c r="BR1009" s="5"/>
      <c r="BS1009" s="5"/>
      <c r="BT1009" s="5"/>
      <c r="BU1009" s="5"/>
      <c r="BV1009" s="5"/>
      <c r="BW1009" s="5"/>
      <c r="BX1009" s="5"/>
      <c r="BY1009" s="5"/>
      <c r="BZ1009" s="5"/>
      <c r="CA1009" s="5"/>
      <c r="CB1009" s="5"/>
      <c r="CC1009" s="5"/>
      <c r="CD1009" s="5"/>
      <c r="CE1009" s="5"/>
    </row>
    <row r="1010" spans="1:83" ht="14.25" customHeight="1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  <c r="AE1010" s="5"/>
      <c r="AF1010" s="5"/>
      <c r="AG1010" s="5"/>
      <c r="AH1010" s="5"/>
      <c r="AI1010" s="5"/>
      <c r="AJ1010" s="5"/>
      <c r="AK1010" s="5"/>
      <c r="AL1010" s="5"/>
      <c r="AM1010" s="5"/>
      <c r="AN1010" s="5"/>
      <c r="AO1010" s="5"/>
      <c r="AP1010" s="5"/>
      <c r="AQ1010" s="5"/>
      <c r="AR1010" s="5"/>
      <c r="AS1010" s="5"/>
      <c r="AT1010" s="5"/>
      <c r="AU1010" s="5"/>
      <c r="AV1010" s="5"/>
      <c r="AW1010" s="5"/>
      <c r="AX1010" s="5"/>
      <c r="AY1010" s="5"/>
      <c r="AZ1010" s="5"/>
      <c r="BA1010" s="5"/>
      <c r="BB1010" s="5"/>
      <c r="BC1010" s="5"/>
      <c r="BD1010" s="5"/>
      <c r="BE1010" s="5"/>
      <c r="BF1010" s="5"/>
      <c r="BG1010" s="5"/>
      <c r="BH1010" s="5"/>
      <c r="BI1010" s="5"/>
      <c r="BJ1010" s="5"/>
      <c r="BK1010" s="5"/>
      <c r="BL1010" s="5"/>
      <c r="BM1010" s="5"/>
      <c r="BN1010" s="5"/>
      <c r="BO1010" s="5"/>
      <c r="BP1010" s="5"/>
      <c r="BQ1010" s="5"/>
      <c r="BR1010" s="5"/>
      <c r="BS1010" s="5"/>
      <c r="BT1010" s="5"/>
      <c r="BU1010" s="5"/>
      <c r="BV1010" s="5"/>
      <c r="BW1010" s="5"/>
      <c r="BX1010" s="5"/>
      <c r="BY1010" s="5"/>
      <c r="BZ1010" s="5"/>
      <c r="CA1010" s="5"/>
      <c r="CB1010" s="5"/>
      <c r="CC1010" s="5"/>
      <c r="CD1010" s="5"/>
      <c r="CE1010" s="5"/>
    </row>
    <row r="1011" spans="1:83" ht="14.25" customHeight="1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  <c r="AE1011" s="5"/>
      <c r="AF1011" s="5"/>
      <c r="AG1011" s="5"/>
      <c r="AH1011" s="5"/>
      <c r="AI1011" s="5"/>
      <c r="AJ1011" s="5"/>
      <c r="AK1011" s="5"/>
      <c r="AL1011" s="5"/>
      <c r="AM1011" s="5"/>
      <c r="AN1011" s="5"/>
      <c r="AO1011" s="5"/>
      <c r="AP1011" s="5"/>
      <c r="AQ1011" s="5"/>
      <c r="AR1011" s="5"/>
      <c r="AS1011" s="5"/>
      <c r="AT1011" s="5"/>
      <c r="AU1011" s="5"/>
      <c r="AV1011" s="5"/>
      <c r="AW1011" s="5"/>
      <c r="AX1011" s="5"/>
      <c r="AY1011" s="5"/>
      <c r="AZ1011" s="5"/>
      <c r="BA1011" s="5"/>
      <c r="BB1011" s="5"/>
      <c r="BC1011" s="5"/>
      <c r="BD1011" s="5"/>
      <c r="BE1011" s="5"/>
      <c r="BF1011" s="5"/>
      <c r="BG1011" s="5"/>
      <c r="BH1011" s="5"/>
      <c r="BI1011" s="5"/>
      <c r="BJ1011" s="5"/>
      <c r="BK1011" s="5"/>
      <c r="BL1011" s="5"/>
      <c r="BM1011" s="5"/>
      <c r="BN1011" s="5"/>
      <c r="BO1011" s="5"/>
      <c r="BP1011" s="5"/>
      <c r="BQ1011" s="5"/>
      <c r="BR1011" s="5"/>
      <c r="BS1011" s="5"/>
      <c r="BT1011" s="5"/>
      <c r="BU1011" s="5"/>
      <c r="BV1011" s="5"/>
      <c r="BW1011" s="5"/>
      <c r="BX1011" s="5"/>
      <c r="BY1011" s="5"/>
      <c r="BZ1011" s="5"/>
      <c r="CA1011" s="5"/>
      <c r="CB1011" s="5"/>
      <c r="CC1011" s="5"/>
      <c r="CD1011" s="5"/>
      <c r="CE1011" s="5"/>
    </row>
    <row r="1012" spans="1:83" ht="14.25" customHeight="1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  <c r="AL1012" s="5"/>
      <c r="AM1012" s="5"/>
      <c r="AN1012" s="5"/>
      <c r="AO1012" s="5"/>
      <c r="AP1012" s="5"/>
      <c r="AQ1012" s="5"/>
      <c r="AR1012" s="5"/>
      <c r="AS1012" s="5"/>
      <c r="AT1012" s="5"/>
      <c r="AU1012" s="5"/>
      <c r="AV1012" s="5"/>
      <c r="AW1012" s="5"/>
      <c r="AX1012" s="5"/>
      <c r="AY1012" s="5"/>
      <c r="AZ1012" s="5"/>
      <c r="BA1012" s="5"/>
      <c r="BB1012" s="5"/>
      <c r="BC1012" s="5"/>
      <c r="BD1012" s="5"/>
      <c r="BE1012" s="5"/>
      <c r="BF1012" s="5"/>
      <c r="BG1012" s="5"/>
      <c r="BH1012" s="5"/>
      <c r="BI1012" s="5"/>
      <c r="BJ1012" s="5"/>
      <c r="BK1012" s="5"/>
      <c r="BL1012" s="5"/>
      <c r="BM1012" s="5"/>
      <c r="BN1012" s="5"/>
      <c r="BO1012" s="5"/>
      <c r="BP1012" s="5"/>
      <c r="BQ1012" s="5"/>
      <c r="BR1012" s="5"/>
      <c r="BS1012" s="5"/>
      <c r="BT1012" s="5"/>
      <c r="BU1012" s="5"/>
      <c r="BV1012" s="5"/>
      <c r="BW1012" s="5"/>
      <c r="BX1012" s="5"/>
      <c r="BY1012" s="5"/>
      <c r="BZ1012" s="5"/>
      <c r="CA1012" s="5"/>
      <c r="CB1012" s="5"/>
      <c r="CC1012" s="5"/>
      <c r="CD1012" s="5"/>
      <c r="CE1012" s="5"/>
    </row>
    <row r="1013" spans="1:83" ht="14.25" customHeight="1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  <c r="AE1013" s="5"/>
      <c r="AF1013" s="5"/>
      <c r="AG1013" s="5"/>
      <c r="AH1013" s="5"/>
      <c r="AI1013" s="5"/>
      <c r="AJ1013" s="5"/>
      <c r="AK1013" s="5"/>
      <c r="AL1013" s="5"/>
      <c r="AM1013" s="5"/>
      <c r="AN1013" s="5"/>
      <c r="AO1013" s="5"/>
      <c r="AP1013" s="5"/>
      <c r="AQ1013" s="5"/>
      <c r="AR1013" s="5"/>
      <c r="AS1013" s="5"/>
      <c r="AT1013" s="5"/>
      <c r="AU1013" s="5"/>
      <c r="AV1013" s="5"/>
      <c r="AW1013" s="5"/>
      <c r="AX1013" s="5"/>
      <c r="AY1013" s="5"/>
      <c r="AZ1013" s="5"/>
      <c r="BA1013" s="5"/>
      <c r="BB1013" s="5"/>
      <c r="BC1013" s="5"/>
      <c r="BD1013" s="5"/>
      <c r="BE1013" s="5"/>
      <c r="BF1013" s="5"/>
      <c r="BG1013" s="5"/>
      <c r="BH1013" s="5"/>
      <c r="BI1013" s="5"/>
      <c r="BJ1013" s="5"/>
      <c r="BK1013" s="5"/>
      <c r="BL1013" s="5"/>
      <c r="BM1013" s="5"/>
      <c r="BN1013" s="5"/>
      <c r="BO1013" s="5"/>
      <c r="BP1013" s="5"/>
      <c r="BQ1013" s="5"/>
      <c r="BR1013" s="5"/>
      <c r="BS1013" s="5"/>
      <c r="BT1013" s="5"/>
      <c r="BU1013" s="5"/>
      <c r="BV1013" s="5"/>
      <c r="BW1013" s="5"/>
      <c r="BX1013" s="5"/>
      <c r="BY1013" s="5"/>
      <c r="BZ1013" s="5"/>
      <c r="CA1013" s="5"/>
      <c r="CB1013" s="5"/>
      <c r="CC1013" s="5"/>
      <c r="CD1013" s="5"/>
      <c r="CE1013" s="5"/>
    </row>
    <row r="1014" spans="1:83" ht="14.25" customHeight="1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  <c r="AE1014" s="5"/>
      <c r="AF1014" s="5"/>
      <c r="AG1014" s="5"/>
      <c r="AH1014" s="5"/>
      <c r="AI1014" s="5"/>
      <c r="AJ1014" s="5"/>
      <c r="AK1014" s="5"/>
      <c r="AL1014" s="5"/>
      <c r="AM1014" s="5"/>
      <c r="AN1014" s="5"/>
      <c r="AO1014" s="5"/>
      <c r="AP1014" s="5"/>
      <c r="AQ1014" s="5"/>
      <c r="AR1014" s="5"/>
      <c r="AS1014" s="5"/>
      <c r="AT1014" s="5"/>
      <c r="AU1014" s="5"/>
      <c r="AV1014" s="5"/>
      <c r="AW1014" s="5"/>
      <c r="AX1014" s="5"/>
      <c r="AY1014" s="5"/>
      <c r="AZ1014" s="5"/>
      <c r="BA1014" s="5"/>
      <c r="BB1014" s="5"/>
      <c r="BC1014" s="5"/>
      <c r="BD1014" s="5"/>
      <c r="BE1014" s="5"/>
      <c r="BF1014" s="5"/>
      <c r="BG1014" s="5"/>
      <c r="BH1014" s="5"/>
      <c r="BI1014" s="5"/>
      <c r="BJ1014" s="5"/>
      <c r="BK1014" s="5"/>
      <c r="BL1014" s="5"/>
      <c r="BM1014" s="5"/>
      <c r="BN1014" s="5"/>
      <c r="BO1014" s="5"/>
      <c r="BP1014" s="5"/>
      <c r="BQ1014" s="5"/>
      <c r="BR1014" s="5"/>
      <c r="BS1014" s="5"/>
      <c r="BT1014" s="5"/>
      <c r="BU1014" s="5"/>
      <c r="BV1014" s="5"/>
      <c r="BW1014" s="5"/>
      <c r="BX1014" s="5"/>
      <c r="BY1014" s="5"/>
      <c r="BZ1014" s="5"/>
      <c r="CA1014" s="5"/>
      <c r="CB1014" s="5"/>
      <c r="CC1014" s="5"/>
      <c r="CD1014" s="5"/>
      <c r="CE1014" s="5"/>
    </row>
    <row r="1015" spans="1:83" ht="14.25" customHeight="1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  <c r="AG1015" s="5"/>
      <c r="AH1015" s="5"/>
      <c r="AI1015" s="5"/>
      <c r="AJ1015" s="5"/>
      <c r="AK1015" s="5"/>
      <c r="AL1015" s="5"/>
      <c r="AM1015" s="5"/>
      <c r="AN1015" s="5"/>
      <c r="AO1015" s="5"/>
      <c r="AP1015" s="5"/>
      <c r="AQ1015" s="5"/>
      <c r="AR1015" s="5"/>
      <c r="AS1015" s="5"/>
      <c r="AT1015" s="5"/>
      <c r="AU1015" s="5"/>
      <c r="AV1015" s="5"/>
      <c r="AW1015" s="5"/>
      <c r="AX1015" s="5"/>
      <c r="AY1015" s="5"/>
      <c r="AZ1015" s="5"/>
      <c r="BA1015" s="5"/>
      <c r="BB1015" s="5"/>
      <c r="BC1015" s="5"/>
      <c r="BD1015" s="5"/>
      <c r="BE1015" s="5"/>
      <c r="BF1015" s="5"/>
      <c r="BG1015" s="5"/>
      <c r="BH1015" s="5"/>
      <c r="BI1015" s="5"/>
      <c r="BJ1015" s="5"/>
      <c r="BK1015" s="5"/>
      <c r="BL1015" s="5"/>
      <c r="BM1015" s="5"/>
      <c r="BN1015" s="5"/>
      <c r="BO1015" s="5"/>
      <c r="BP1015" s="5"/>
      <c r="BQ1015" s="5"/>
      <c r="BR1015" s="5"/>
      <c r="BS1015" s="5"/>
      <c r="BT1015" s="5"/>
      <c r="BU1015" s="5"/>
      <c r="BV1015" s="5"/>
      <c r="BW1015" s="5"/>
      <c r="BX1015" s="5"/>
      <c r="BY1015" s="5"/>
      <c r="BZ1015" s="5"/>
      <c r="CA1015" s="5"/>
      <c r="CB1015" s="5"/>
      <c r="CC1015" s="5"/>
      <c r="CD1015" s="5"/>
      <c r="CE1015" s="5"/>
    </row>
    <row r="1016" spans="1:83" ht="14.25" customHeight="1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  <c r="AD1016" s="5"/>
      <c r="AE1016" s="5"/>
      <c r="AF1016" s="5"/>
      <c r="AG1016" s="5"/>
      <c r="AH1016" s="5"/>
      <c r="AI1016" s="5"/>
      <c r="AJ1016" s="5"/>
      <c r="AK1016" s="5"/>
      <c r="AL1016" s="5"/>
      <c r="AM1016" s="5"/>
      <c r="AN1016" s="5"/>
      <c r="AO1016" s="5"/>
      <c r="AP1016" s="5"/>
      <c r="AQ1016" s="5"/>
      <c r="AR1016" s="5"/>
      <c r="AS1016" s="5"/>
      <c r="AT1016" s="5"/>
      <c r="AU1016" s="5"/>
      <c r="AV1016" s="5"/>
      <c r="AW1016" s="5"/>
      <c r="AX1016" s="5"/>
      <c r="AY1016" s="5"/>
      <c r="AZ1016" s="5"/>
      <c r="BA1016" s="5"/>
      <c r="BB1016" s="5"/>
      <c r="BC1016" s="5"/>
      <c r="BD1016" s="5"/>
      <c r="BE1016" s="5"/>
      <c r="BF1016" s="5"/>
      <c r="BG1016" s="5"/>
      <c r="BH1016" s="5"/>
      <c r="BI1016" s="5"/>
      <c r="BJ1016" s="5"/>
      <c r="BK1016" s="5"/>
      <c r="BL1016" s="5"/>
      <c r="BM1016" s="5"/>
      <c r="BN1016" s="5"/>
      <c r="BO1016" s="5"/>
      <c r="BP1016" s="5"/>
      <c r="BQ1016" s="5"/>
      <c r="BR1016" s="5"/>
      <c r="BS1016" s="5"/>
      <c r="BT1016" s="5"/>
      <c r="BU1016" s="5"/>
      <c r="BV1016" s="5"/>
      <c r="BW1016" s="5"/>
      <c r="BX1016" s="5"/>
      <c r="BY1016" s="5"/>
      <c r="BZ1016" s="5"/>
      <c r="CA1016" s="5"/>
      <c r="CB1016" s="5"/>
      <c r="CC1016" s="5"/>
      <c r="CD1016" s="5"/>
      <c r="CE1016" s="5"/>
    </row>
    <row r="1017" spans="1:83" ht="14.25" customHeight="1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  <c r="AE1017" s="5"/>
      <c r="AF1017" s="5"/>
      <c r="AG1017" s="5"/>
      <c r="AH1017" s="5"/>
      <c r="AI1017" s="5"/>
      <c r="AJ1017" s="5"/>
      <c r="AK1017" s="5"/>
      <c r="AL1017" s="5"/>
      <c r="AM1017" s="5"/>
      <c r="AN1017" s="5"/>
      <c r="AO1017" s="5"/>
      <c r="AP1017" s="5"/>
      <c r="AQ1017" s="5"/>
      <c r="AR1017" s="5"/>
      <c r="AS1017" s="5"/>
      <c r="AT1017" s="5"/>
      <c r="AU1017" s="5"/>
      <c r="AV1017" s="5"/>
      <c r="AW1017" s="5"/>
      <c r="AX1017" s="5"/>
      <c r="AY1017" s="5"/>
      <c r="AZ1017" s="5"/>
      <c r="BA1017" s="5"/>
      <c r="BB1017" s="5"/>
      <c r="BC1017" s="5"/>
      <c r="BD1017" s="5"/>
      <c r="BE1017" s="5"/>
      <c r="BF1017" s="5"/>
      <c r="BG1017" s="5"/>
      <c r="BH1017" s="5"/>
      <c r="BI1017" s="5"/>
      <c r="BJ1017" s="5"/>
      <c r="BK1017" s="5"/>
      <c r="BL1017" s="5"/>
      <c r="BM1017" s="5"/>
      <c r="BN1017" s="5"/>
      <c r="BO1017" s="5"/>
      <c r="BP1017" s="5"/>
      <c r="BQ1017" s="5"/>
      <c r="BR1017" s="5"/>
      <c r="BS1017" s="5"/>
      <c r="BT1017" s="5"/>
      <c r="BU1017" s="5"/>
      <c r="BV1017" s="5"/>
      <c r="BW1017" s="5"/>
      <c r="BX1017" s="5"/>
      <c r="BY1017" s="5"/>
      <c r="BZ1017" s="5"/>
      <c r="CA1017" s="5"/>
      <c r="CB1017" s="5"/>
      <c r="CC1017" s="5"/>
      <c r="CD1017" s="5"/>
      <c r="CE1017" s="5"/>
    </row>
    <row r="1018" spans="1:83" ht="14.25" customHeight="1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  <c r="AL1018" s="5"/>
      <c r="AM1018" s="5"/>
      <c r="AN1018" s="5"/>
      <c r="AO1018" s="5"/>
      <c r="AP1018" s="5"/>
      <c r="AQ1018" s="5"/>
      <c r="AR1018" s="5"/>
      <c r="AS1018" s="5"/>
      <c r="AT1018" s="5"/>
      <c r="AU1018" s="5"/>
      <c r="AV1018" s="5"/>
      <c r="AW1018" s="5"/>
      <c r="AX1018" s="5"/>
      <c r="AY1018" s="5"/>
      <c r="AZ1018" s="5"/>
      <c r="BA1018" s="5"/>
      <c r="BB1018" s="5"/>
      <c r="BC1018" s="5"/>
      <c r="BD1018" s="5"/>
      <c r="BE1018" s="5"/>
      <c r="BF1018" s="5"/>
      <c r="BG1018" s="5"/>
      <c r="BH1018" s="5"/>
      <c r="BI1018" s="5"/>
      <c r="BJ1018" s="5"/>
      <c r="BK1018" s="5"/>
      <c r="BL1018" s="5"/>
      <c r="BM1018" s="5"/>
      <c r="BN1018" s="5"/>
      <c r="BO1018" s="5"/>
      <c r="BP1018" s="5"/>
      <c r="BQ1018" s="5"/>
      <c r="BR1018" s="5"/>
      <c r="BS1018" s="5"/>
      <c r="BT1018" s="5"/>
      <c r="BU1018" s="5"/>
      <c r="BV1018" s="5"/>
      <c r="BW1018" s="5"/>
      <c r="BX1018" s="5"/>
      <c r="BY1018" s="5"/>
      <c r="BZ1018" s="5"/>
      <c r="CA1018" s="5"/>
      <c r="CB1018" s="5"/>
      <c r="CC1018" s="5"/>
      <c r="CD1018" s="5"/>
      <c r="CE1018" s="5"/>
    </row>
    <row r="1019" spans="1:83" ht="14.25" customHeight="1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  <c r="AD1019" s="5"/>
      <c r="AE1019" s="5"/>
      <c r="AF1019" s="5"/>
      <c r="AG1019" s="5"/>
      <c r="AH1019" s="5"/>
      <c r="AI1019" s="5"/>
      <c r="AJ1019" s="5"/>
      <c r="AK1019" s="5"/>
      <c r="AL1019" s="5"/>
      <c r="AM1019" s="5"/>
      <c r="AN1019" s="5"/>
      <c r="AO1019" s="5"/>
      <c r="AP1019" s="5"/>
      <c r="AQ1019" s="5"/>
      <c r="AR1019" s="5"/>
      <c r="AS1019" s="5"/>
      <c r="AT1019" s="5"/>
      <c r="AU1019" s="5"/>
      <c r="AV1019" s="5"/>
      <c r="AW1019" s="5"/>
      <c r="AX1019" s="5"/>
      <c r="AY1019" s="5"/>
      <c r="AZ1019" s="5"/>
      <c r="BA1019" s="5"/>
      <c r="BB1019" s="5"/>
      <c r="BC1019" s="5"/>
      <c r="BD1019" s="5"/>
      <c r="BE1019" s="5"/>
      <c r="BF1019" s="5"/>
      <c r="BG1019" s="5"/>
      <c r="BH1019" s="5"/>
      <c r="BI1019" s="5"/>
      <c r="BJ1019" s="5"/>
      <c r="BK1019" s="5"/>
      <c r="BL1019" s="5"/>
      <c r="BM1019" s="5"/>
      <c r="BN1019" s="5"/>
      <c r="BO1019" s="5"/>
      <c r="BP1019" s="5"/>
      <c r="BQ1019" s="5"/>
      <c r="BR1019" s="5"/>
      <c r="BS1019" s="5"/>
      <c r="BT1019" s="5"/>
      <c r="BU1019" s="5"/>
      <c r="BV1019" s="5"/>
      <c r="BW1019" s="5"/>
      <c r="BX1019" s="5"/>
      <c r="BY1019" s="5"/>
      <c r="BZ1019" s="5"/>
      <c r="CA1019" s="5"/>
      <c r="CB1019" s="5"/>
      <c r="CC1019" s="5"/>
      <c r="CD1019" s="5"/>
      <c r="CE1019" s="5"/>
    </row>
    <row r="1020" spans="1:83" ht="14.25" customHeight="1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  <c r="AD1020" s="5"/>
      <c r="AE1020" s="5"/>
      <c r="AF1020" s="5"/>
      <c r="AG1020" s="5"/>
      <c r="AH1020" s="5"/>
      <c r="AI1020" s="5"/>
      <c r="AJ1020" s="5"/>
      <c r="AK1020" s="5"/>
      <c r="AL1020" s="5"/>
      <c r="AM1020" s="5"/>
      <c r="AN1020" s="5"/>
      <c r="AO1020" s="5"/>
      <c r="AP1020" s="5"/>
      <c r="AQ1020" s="5"/>
      <c r="AR1020" s="5"/>
      <c r="AS1020" s="5"/>
      <c r="AT1020" s="5"/>
      <c r="AU1020" s="5"/>
      <c r="AV1020" s="5"/>
      <c r="AW1020" s="5"/>
      <c r="AX1020" s="5"/>
      <c r="AY1020" s="5"/>
      <c r="AZ1020" s="5"/>
      <c r="BA1020" s="5"/>
      <c r="BB1020" s="5"/>
      <c r="BC1020" s="5"/>
      <c r="BD1020" s="5"/>
      <c r="BE1020" s="5"/>
      <c r="BF1020" s="5"/>
      <c r="BG1020" s="5"/>
      <c r="BH1020" s="5"/>
      <c r="BI1020" s="5"/>
      <c r="BJ1020" s="5"/>
      <c r="BK1020" s="5"/>
      <c r="BL1020" s="5"/>
      <c r="BM1020" s="5"/>
      <c r="BN1020" s="5"/>
      <c r="BO1020" s="5"/>
      <c r="BP1020" s="5"/>
      <c r="BQ1020" s="5"/>
      <c r="BR1020" s="5"/>
      <c r="BS1020" s="5"/>
      <c r="BT1020" s="5"/>
      <c r="BU1020" s="5"/>
      <c r="BV1020" s="5"/>
      <c r="BW1020" s="5"/>
      <c r="BX1020" s="5"/>
      <c r="BY1020" s="5"/>
      <c r="BZ1020" s="5"/>
      <c r="CA1020" s="5"/>
      <c r="CB1020" s="5"/>
      <c r="CC1020" s="5"/>
      <c r="CD1020" s="5"/>
      <c r="CE1020" s="5"/>
    </row>
    <row r="1021" spans="1:83" ht="14.25" customHeight="1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  <c r="AG1021" s="5"/>
      <c r="AH1021" s="5"/>
      <c r="AI1021" s="5"/>
      <c r="AJ1021" s="5"/>
      <c r="AK1021" s="5"/>
      <c r="AL1021" s="5"/>
      <c r="AM1021" s="5"/>
      <c r="AN1021" s="5"/>
      <c r="AO1021" s="5"/>
      <c r="AP1021" s="5"/>
      <c r="AQ1021" s="5"/>
      <c r="AR1021" s="5"/>
      <c r="AS1021" s="5"/>
      <c r="AT1021" s="5"/>
      <c r="AU1021" s="5"/>
      <c r="AV1021" s="5"/>
      <c r="AW1021" s="5"/>
      <c r="AX1021" s="5"/>
      <c r="AY1021" s="5"/>
      <c r="AZ1021" s="5"/>
      <c r="BA1021" s="5"/>
      <c r="BB1021" s="5"/>
      <c r="BC1021" s="5"/>
      <c r="BD1021" s="5"/>
      <c r="BE1021" s="5"/>
      <c r="BF1021" s="5"/>
      <c r="BG1021" s="5"/>
      <c r="BH1021" s="5"/>
      <c r="BI1021" s="5"/>
      <c r="BJ1021" s="5"/>
      <c r="BK1021" s="5"/>
      <c r="BL1021" s="5"/>
      <c r="BM1021" s="5"/>
      <c r="BN1021" s="5"/>
      <c r="BO1021" s="5"/>
      <c r="BP1021" s="5"/>
      <c r="BQ1021" s="5"/>
      <c r="BR1021" s="5"/>
      <c r="BS1021" s="5"/>
      <c r="BT1021" s="5"/>
      <c r="BU1021" s="5"/>
      <c r="BV1021" s="5"/>
      <c r="BW1021" s="5"/>
      <c r="BX1021" s="5"/>
      <c r="BY1021" s="5"/>
      <c r="BZ1021" s="5"/>
      <c r="CA1021" s="5"/>
      <c r="CB1021" s="5"/>
      <c r="CC1021" s="5"/>
      <c r="CD1021" s="5"/>
      <c r="CE1021" s="5"/>
    </row>
    <row r="1022" spans="1:83" ht="14.25" customHeight="1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5"/>
      <c r="AD1022" s="5"/>
      <c r="AE1022" s="5"/>
      <c r="AF1022" s="5"/>
      <c r="AG1022" s="5"/>
      <c r="AH1022" s="5"/>
      <c r="AI1022" s="5"/>
      <c r="AJ1022" s="5"/>
      <c r="AK1022" s="5"/>
      <c r="AL1022" s="5"/>
      <c r="AM1022" s="5"/>
      <c r="AN1022" s="5"/>
      <c r="AO1022" s="5"/>
      <c r="AP1022" s="5"/>
      <c r="AQ1022" s="5"/>
      <c r="AR1022" s="5"/>
      <c r="AS1022" s="5"/>
      <c r="AT1022" s="5"/>
      <c r="AU1022" s="5"/>
      <c r="AV1022" s="5"/>
      <c r="AW1022" s="5"/>
      <c r="AX1022" s="5"/>
      <c r="AY1022" s="5"/>
      <c r="AZ1022" s="5"/>
      <c r="BA1022" s="5"/>
      <c r="BB1022" s="5"/>
      <c r="BC1022" s="5"/>
      <c r="BD1022" s="5"/>
      <c r="BE1022" s="5"/>
      <c r="BF1022" s="5"/>
      <c r="BG1022" s="5"/>
      <c r="BH1022" s="5"/>
      <c r="BI1022" s="5"/>
      <c r="BJ1022" s="5"/>
      <c r="BK1022" s="5"/>
      <c r="BL1022" s="5"/>
      <c r="BM1022" s="5"/>
      <c r="BN1022" s="5"/>
      <c r="BO1022" s="5"/>
      <c r="BP1022" s="5"/>
      <c r="BQ1022" s="5"/>
      <c r="BR1022" s="5"/>
      <c r="BS1022" s="5"/>
      <c r="BT1022" s="5"/>
      <c r="BU1022" s="5"/>
      <c r="BV1022" s="5"/>
      <c r="BW1022" s="5"/>
      <c r="BX1022" s="5"/>
      <c r="BY1022" s="5"/>
      <c r="BZ1022" s="5"/>
      <c r="CA1022" s="5"/>
      <c r="CB1022" s="5"/>
      <c r="CC1022" s="5"/>
      <c r="CD1022" s="5"/>
      <c r="CE1022" s="5"/>
    </row>
    <row r="1023" spans="1:83" ht="14.25" customHeight="1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5"/>
      <c r="AD1023" s="5"/>
      <c r="AE1023" s="5"/>
      <c r="AF1023" s="5"/>
      <c r="AG1023" s="5"/>
      <c r="AH1023" s="5"/>
      <c r="AI1023" s="5"/>
      <c r="AJ1023" s="5"/>
      <c r="AK1023" s="5"/>
      <c r="AL1023" s="5"/>
      <c r="AM1023" s="5"/>
      <c r="AN1023" s="5"/>
      <c r="AO1023" s="5"/>
      <c r="AP1023" s="5"/>
      <c r="AQ1023" s="5"/>
      <c r="AR1023" s="5"/>
      <c r="AS1023" s="5"/>
      <c r="AT1023" s="5"/>
      <c r="AU1023" s="5"/>
      <c r="AV1023" s="5"/>
      <c r="AW1023" s="5"/>
      <c r="AX1023" s="5"/>
      <c r="AY1023" s="5"/>
      <c r="AZ1023" s="5"/>
      <c r="BA1023" s="5"/>
      <c r="BB1023" s="5"/>
      <c r="BC1023" s="5"/>
      <c r="BD1023" s="5"/>
      <c r="BE1023" s="5"/>
      <c r="BF1023" s="5"/>
      <c r="BG1023" s="5"/>
      <c r="BH1023" s="5"/>
      <c r="BI1023" s="5"/>
      <c r="BJ1023" s="5"/>
      <c r="BK1023" s="5"/>
      <c r="BL1023" s="5"/>
      <c r="BM1023" s="5"/>
      <c r="BN1023" s="5"/>
      <c r="BO1023" s="5"/>
      <c r="BP1023" s="5"/>
      <c r="BQ1023" s="5"/>
      <c r="BR1023" s="5"/>
      <c r="BS1023" s="5"/>
      <c r="BT1023" s="5"/>
      <c r="BU1023" s="5"/>
      <c r="BV1023" s="5"/>
      <c r="BW1023" s="5"/>
      <c r="BX1023" s="5"/>
      <c r="BY1023" s="5"/>
      <c r="BZ1023" s="5"/>
      <c r="CA1023" s="5"/>
      <c r="CB1023" s="5"/>
      <c r="CC1023" s="5"/>
      <c r="CD1023" s="5"/>
      <c r="CE1023" s="5"/>
    </row>
    <row r="1024" spans="1:83" ht="14.25" customHeight="1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  <c r="AG1024" s="5"/>
      <c r="AH1024" s="5"/>
      <c r="AI1024" s="5"/>
      <c r="AJ1024" s="5"/>
      <c r="AK1024" s="5"/>
      <c r="AL1024" s="5"/>
      <c r="AM1024" s="5"/>
      <c r="AN1024" s="5"/>
      <c r="AO1024" s="5"/>
      <c r="AP1024" s="5"/>
      <c r="AQ1024" s="5"/>
      <c r="AR1024" s="5"/>
      <c r="AS1024" s="5"/>
      <c r="AT1024" s="5"/>
      <c r="AU1024" s="5"/>
      <c r="AV1024" s="5"/>
      <c r="AW1024" s="5"/>
      <c r="AX1024" s="5"/>
      <c r="AY1024" s="5"/>
      <c r="AZ1024" s="5"/>
      <c r="BA1024" s="5"/>
      <c r="BB1024" s="5"/>
      <c r="BC1024" s="5"/>
      <c r="BD1024" s="5"/>
      <c r="BE1024" s="5"/>
      <c r="BF1024" s="5"/>
      <c r="BG1024" s="5"/>
      <c r="BH1024" s="5"/>
      <c r="BI1024" s="5"/>
      <c r="BJ1024" s="5"/>
      <c r="BK1024" s="5"/>
      <c r="BL1024" s="5"/>
      <c r="BM1024" s="5"/>
      <c r="BN1024" s="5"/>
      <c r="BO1024" s="5"/>
      <c r="BP1024" s="5"/>
      <c r="BQ1024" s="5"/>
      <c r="BR1024" s="5"/>
      <c r="BS1024" s="5"/>
      <c r="BT1024" s="5"/>
      <c r="BU1024" s="5"/>
      <c r="BV1024" s="5"/>
      <c r="BW1024" s="5"/>
      <c r="BX1024" s="5"/>
      <c r="BY1024" s="5"/>
      <c r="BZ1024" s="5"/>
      <c r="CA1024" s="5"/>
      <c r="CB1024" s="5"/>
      <c r="CC1024" s="5"/>
      <c r="CD1024" s="5"/>
      <c r="CE1024" s="5"/>
    </row>
    <row r="1025" spans="1:83" ht="14.25" customHeight="1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  <c r="AA1025" s="5"/>
      <c r="AB1025" s="5"/>
      <c r="AC1025" s="5"/>
      <c r="AD1025" s="5"/>
      <c r="AE1025" s="5"/>
      <c r="AF1025" s="5"/>
      <c r="AG1025" s="5"/>
      <c r="AH1025" s="5"/>
      <c r="AI1025" s="5"/>
      <c r="AJ1025" s="5"/>
      <c r="AK1025" s="5"/>
      <c r="AL1025" s="5"/>
      <c r="AM1025" s="5"/>
      <c r="AN1025" s="5"/>
      <c r="AO1025" s="5"/>
      <c r="AP1025" s="5"/>
      <c r="AQ1025" s="5"/>
      <c r="AR1025" s="5"/>
      <c r="AS1025" s="5"/>
      <c r="AT1025" s="5"/>
      <c r="AU1025" s="5"/>
      <c r="AV1025" s="5"/>
      <c r="AW1025" s="5"/>
      <c r="AX1025" s="5"/>
      <c r="AY1025" s="5"/>
      <c r="AZ1025" s="5"/>
      <c r="BA1025" s="5"/>
      <c r="BB1025" s="5"/>
      <c r="BC1025" s="5"/>
      <c r="BD1025" s="5"/>
      <c r="BE1025" s="5"/>
      <c r="BF1025" s="5"/>
      <c r="BG1025" s="5"/>
      <c r="BH1025" s="5"/>
      <c r="BI1025" s="5"/>
      <c r="BJ1025" s="5"/>
      <c r="BK1025" s="5"/>
      <c r="BL1025" s="5"/>
      <c r="BM1025" s="5"/>
      <c r="BN1025" s="5"/>
      <c r="BO1025" s="5"/>
      <c r="BP1025" s="5"/>
      <c r="BQ1025" s="5"/>
      <c r="BR1025" s="5"/>
      <c r="BS1025" s="5"/>
      <c r="BT1025" s="5"/>
      <c r="BU1025" s="5"/>
      <c r="BV1025" s="5"/>
      <c r="BW1025" s="5"/>
      <c r="BX1025" s="5"/>
      <c r="BY1025" s="5"/>
      <c r="BZ1025" s="5"/>
      <c r="CA1025" s="5"/>
      <c r="CB1025" s="5"/>
      <c r="CC1025" s="5"/>
      <c r="CD1025" s="5"/>
      <c r="CE1025" s="5"/>
    </row>
    <row r="1026" spans="1:83" ht="14.25" customHeight="1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  <c r="AA1026" s="5"/>
      <c r="AB1026" s="5"/>
      <c r="AC1026" s="5"/>
      <c r="AD1026" s="5"/>
      <c r="AE1026" s="5"/>
      <c r="AF1026" s="5"/>
      <c r="AG1026" s="5"/>
      <c r="AH1026" s="5"/>
      <c r="AI1026" s="5"/>
      <c r="AJ1026" s="5"/>
      <c r="AK1026" s="5"/>
      <c r="AL1026" s="5"/>
      <c r="AM1026" s="5"/>
      <c r="AN1026" s="5"/>
      <c r="AO1026" s="5"/>
      <c r="AP1026" s="5"/>
      <c r="AQ1026" s="5"/>
      <c r="AR1026" s="5"/>
      <c r="AS1026" s="5"/>
      <c r="AT1026" s="5"/>
      <c r="AU1026" s="5"/>
      <c r="AV1026" s="5"/>
      <c r="AW1026" s="5"/>
      <c r="AX1026" s="5"/>
      <c r="AY1026" s="5"/>
      <c r="AZ1026" s="5"/>
      <c r="BA1026" s="5"/>
      <c r="BB1026" s="5"/>
      <c r="BC1026" s="5"/>
      <c r="BD1026" s="5"/>
      <c r="BE1026" s="5"/>
      <c r="BF1026" s="5"/>
      <c r="BG1026" s="5"/>
      <c r="BH1026" s="5"/>
      <c r="BI1026" s="5"/>
      <c r="BJ1026" s="5"/>
      <c r="BK1026" s="5"/>
      <c r="BL1026" s="5"/>
      <c r="BM1026" s="5"/>
      <c r="BN1026" s="5"/>
      <c r="BO1026" s="5"/>
      <c r="BP1026" s="5"/>
      <c r="BQ1026" s="5"/>
      <c r="BR1026" s="5"/>
      <c r="BS1026" s="5"/>
      <c r="BT1026" s="5"/>
      <c r="BU1026" s="5"/>
      <c r="BV1026" s="5"/>
      <c r="BW1026" s="5"/>
      <c r="BX1026" s="5"/>
      <c r="BY1026" s="5"/>
      <c r="BZ1026" s="5"/>
      <c r="CA1026" s="5"/>
      <c r="CB1026" s="5"/>
      <c r="CC1026" s="5"/>
      <c r="CD1026" s="5"/>
      <c r="CE1026" s="5"/>
    </row>
    <row r="1027" spans="1:83" ht="14.25" customHeight="1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  <c r="AG1027" s="5"/>
      <c r="AH1027" s="5"/>
      <c r="AI1027" s="5"/>
      <c r="AJ1027" s="5"/>
      <c r="AK1027" s="5"/>
      <c r="AL1027" s="5"/>
      <c r="AM1027" s="5"/>
      <c r="AN1027" s="5"/>
      <c r="AO1027" s="5"/>
      <c r="AP1027" s="5"/>
      <c r="AQ1027" s="5"/>
      <c r="AR1027" s="5"/>
      <c r="AS1027" s="5"/>
      <c r="AT1027" s="5"/>
      <c r="AU1027" s="5"/>
      <c r="AV1027" s="5"/>
      <c r="AW1027" s="5"/>
      <c r="AX1027" s="5"/>
      <c r="AY1027" s="5"/>
      <c r="AZ1027" s="5"/>
      <c r="BA1027" s="5"/>
      <c r="BB1027" s="5"/>
      <c r="BC1027" s="5"/>
      <c r="BD1027" s="5"/>
      <c r="BE1027" s="5"/>
      <c r="BF1027" s="5"/>
      <c r="BG1027" s="5"/>
      <c r="BH1027" s="5"/>
      <c r="BI1027" s="5"/>
      <c r="BJ1027" s="5"/>
      <c r="BK1027" s="5"/>
      <c r="BL1027" s="5"/>
      <c r="BM1027" s="5"/>
      <c r="BN1027" s="5"/>
      <c r="BO1027" s="5"/>
      <c r="BP1027" s="5"/>
      <c r="BQ1027" s="5"/>
      <c r="BR1027" s="5"/>
      <c r="BS1027" s="5"/>
      <c r="BT1027" s="5"/>
      <c r="BU1027" s="5"/>
      <c r="BV1027" s="5"/>
      <c r="BW1027" s="5"/>
      <c r="BX1027" s="5"/>
      <c r="BY1027" s="5"/>
      <c r="BZ1027" s="5"/>
      <c r="CA1027" s="5"/>
      <c r="CB1027" s="5"/>
      <c r="CC1027" s="5"/>
      <c r="CD1027" s="5"/>
      <c r="CE1027" s="5"/>
    </row>
    <row r="1028" spans="1:83" ht="14.25" customHeight="1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/>
      <c r="AB1028" s="5"/>
      <c r="AC1028" s="5"/>
      <c r="AD1028" s="5"/>
      <c r="AE1028" s="5"/>
      <c r="AF1028" s="5"/>
      <c r="AG1028" s="5"/>
      <c r="AH1028" s="5"/>
      <c r="AI1028" s="5"/>
      <c r="AJ1028" s="5"/>
      <c r="AK1028" s="5"/>
      <c r="AL1028" s="5"/>
      <c r="AM1028" s="5"/>
      <c r="AN1028" s="5"/>
      <c r="AO1028" s="5"/>
      <c r="AP1028" s="5"/>
      <c r="AQ1028" s="5"/>
      <c r="AR1028" s="5"/>
      <c r="AS1028" s="5"/>
      <c r="AT1028" s="5"/>
      <c r="AU1028" s="5"/>
      <c r="AV1028" s="5"/>
      <c r="AW1028" s="5"/>
      <c r="AX1028" s="5"/>
      <c r="AY1028" s="5"/>
      <c r="AZ1028" s="5"/>
      <c r="BA1028" s="5"/>
      <c r="BB1028" s="5"/>
      <c r="BC1028" s="5"/>
      <c r="BD1028" s="5"/>
      <c r="BE1028" s="5"/>
      <c r="BF1028" s="5"/>
      <c r="BG1028" s="5"/>
      <c r="BH1028" s="5"/>
      <c r="BI1028" s="5"/>
      <c r="BJ1028" s="5"/>
      <c r="BK1028" s="5"/>
      <c r="BL1028" s="5"/>
      <c r="BM1028" s="5"/>
      <c r="BN1028" s="5"/>
      <c r="BO1028" s="5"/>
      <c r="BP1028" s="5"/>
      <c r="BQ1028" s="5"/>
      <c r="BR1028" s="5"/>
      <c r="BS1028" s="5"/>
      <c r="BT1028" s="5"/>
      <c r="BU1028" s="5"/>
      <c r="BV1028" s="5"/>
      <c r="BW1028" s="5"/>
      <c r="BX1028" s="5"/>
      <c r="BY1028" s="5"/>
      <c r="BZ1028" s="5"/>
      <c r="CA1028" s="5"/>
      <c r="CB1028" s="5"/>
      <c r="CC1028" s="5"/>
      <c r="CD1028" s="5"/>
      <c r="CE1028" s="5"/>
    </row>
    <row r="1029" spans="1:83" ht="14.25" customHeight="1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  <c r="AA1029" s="5"/>
      <c r="AB1029" s="5"/>
      <c r="AC1029" s="5"/>
      <c r="AD1029" s="5"/>
      <c r="AE1029" s="5"/>
      <c r="AF1029" s="5"/>
      <c r="AG1029" s="5"/>
      <c r="AH1029" s="5"/>
      <c r="AI1029" s="5"/>
      <c r="AJ1029" s="5"/>
      <c r="AK1029" s="5"/>
      <c r="AL1029" s="5"/>
      <c r="AM1029" s="5"/>
      <c r="AN1029" s="5"/>
      <c r="AO1029" s="5"/>
      <c r="AP1029" s="5"/>
      <c r="AQ1029" s="5"/>
      <c r="AR1029" s="5"/>
      <c r="AS1029" s="5"/>
      <c r="AT1029" s="5"/>
      <c r="AU1029" s="5"/>
      <c r="AV1029" s="5"/>
      <c r="AW1029" s="5"/>
      <c r="AX1029" s="5"/>
      <c r="AY1029" s="5"/>
      <c r="AZ1029" s="5"/>
      <c r="BA1029" s="5"/>
      <c r="BB1029" s="5"/>
      <c r="BC1029" s="5"/>
      <c r="BD1029" s="5"/>
      <c r="BE1029" s="5"/>
      <c r="BF1029" s="5"/>
      <c r="BG1029" s="5"/>
      <c r="BH1029" s="5"/>
      <c r="BI1029" s="5"/>
      <c r="BJ1029" s="5"/>
      <c r="BK1029" s="5"/>
      <c r="BL1029" s="5"/>
      <c r="BM1029" s="5"/>
      <c r="BN1029" s="5"/>
      <c r="BO1029" s="5"/>
      <c r="BP1029" s="5"/>
      <c r="BQ1029" s="5"/>
      <c r="BR1029" s="5"/>
      <c r="BS1029" s="5"/>
      <c r="BT1029" s="5"/>
      <c r="BU1029" s="5"/>
      <c r="BV1029" s="5"/>
      <c r="BW1029" s="5"/>
      <c r="BX1029" s="5"/>
      <c r="BY1029" s="5"/>
      <c r="BZ1029" s="5"/>
      <c r="CA1029" s="5"/>
      <c r="CB1029" s="5"/>
      <c r="CC1029" s="5"/>
      <c r="CD1029" s="5"/>
      <c r="CE1029" s="5"/>
    </row>
    <row r="1030" spans="1:83" ht="14.25" customHeight="1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  <c r="AG1030" s="5"/>
      <c r="AH1030" s="5"/>
      <c r="AI1030" s="5"/>
      <c r="AJ1030" s="5"/>
      <c r="AK1030" s="5"/>
      <c r="AL1030" s="5"/>
      <c r="AM1030" s="5"/>
      <c r="AN1030" s="5"/>
      <c r="AO1030" s="5"/>
      <c r="AP1030" s="5"/>
      <c r="AQ1030" s="5"/>
      <c r="AR1030" s="5"/>
      <c r="AS1030" s="5"/>
      <c r="AT1030" s="5"/>
      <c r="AU1030" s="5"/>
      <c r="AV1030" s="5"/>
      <c r="AW1030" s="5"/>
      <c r="AX1030" s="5"/>
      <c r="AY1030" s="5"/>
      <c r="AZ1030" s="5"/>
      <c r="BA1030" s="5"/>
      <c r="BB1030" s="5"/>
      <c r="BC1030" s="5"/>
      <c r="BD1030" s="5"/>
      <c r="BE1030" s="5"/>
      <c r="BF1030" s="5"/>
      <c r="BG1030" s="5"/>
      <c r="BH1030" s="5"/>
      <c r="BI1030" s="5"/>
      <c r="BJ1030" s="5"/>
      <c r="BK1030" s="5"/>
      <c r="BL1030" s="5"/>
      <c r="BM1030" s="5"/>
      <c r="BN1030" s="5"/>
      <c r="BO1030" s="5"/>
      <c r="BP1030" s="5"/>
      <c r="BQ1030" s="5"/>
      <c r="BR1030" s="5"/>
      <c r="BS1030" s="5"/>
      <c r="BT1030" s="5"/>
      <c r="BU1030" s="5"/>
      <c r="BV1030" s="5"/>
      <c r="BW1030" s="5"/>
      <c r="BX1030" s="5"/>
      <c r="BY1030" s="5"/>
      <c r="BZ1030" s="5"/>
      <c r="CA1030" s="5"/>
      <c r="CB1030" s="5"/>
      <c r="CC1030" s="5"/>
      <c r="CD1030" s="5"/>
      <c r="CE1030" s="5"/>
    </row>
    <row r="1031" spans="1:83" ht="14.25" customHeight="1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  <c r="AA1031" s="5"/>
      <c r="AB1031" s="5"/>
      <c r="AC1031" s="5"/>
      <c r="AD1031" s="5"/>
      <c r="AE1031" s="5"/>
      <c r="AF1031" s="5"/>
      <c r="AG1031" s="5"/>
      <c r="AH1031" s="5"/>
      <c r="AI1031" s="5"/>
      <c r="AJ1031" s="5"/>
      <c r="AK1031" s="5"/>
      <c r="AL1031" s="5"/>
      <c r="AM1031" s="5"/>
      <c r="AN1031" s="5"/>
      <c r="AO1031" s="5"/>
      <c r="AP1031" s="5"/>
      <c r="AQ1031" s="5"/>
      <c r="AR1031" s="5"/>
      <c r="AS1031" s="5"/>
      <c r="AT1031" s="5"/>
      <c r="AU1031" s="5"/>
      <c r="AV1031" s="5"/>
      <c r="AW1031" s="5"/>
      <c r="AX1031" s="5"/>
      <c r="AY1031" s="5"/>
      <c r="AZ1031" s="5"/>
      <c r="BA1031" s="5"/>
      <c r="BB1031" s="5"/>
      <c r="BC1031" s="5"/>
      <c r="BD1031" s="5"/>
      <c r="BE1031" s="5"/>
      <c r="BF1031" s="5"/>
      <c r="BG1031" s="5"/>
      <c r="BH1031" s="5"/>
      <c r="BI1031" s="5"/>
      <c r="BJ1031" s="5"/>
      <c r="BK1031" s="5"/>
      <c r="BL1031" s="5"/>
      <c r="BM1031" s="5"/>
      <c r="BN1031" s="5"/>
      <c r="BO1031" s="5"/>
      <c r="BP1031" s="5"/>
      <c r="BQ1031" s="5"/>
      <c r="BR1031" s="5"/>
      <c r="BS1031" s="5"/>
      <c r="BT1031" s="5"/>
      <c r="BU1031" s="5"/>
      <c r="BV1031" s="5"/>
      <c r="BW1031" s="5"/>
      <c r="BX1031" s="5"/>
      <c r="BY1031" s="5"/>
      <c r="BZ1031" s="5"/>
      <c r="CA1031" s="5"/>
      <c r="CB1031" s="5"/>
      <c r="CC1031" s="5"/>
      <c r="CD1031" s="5"/>
      <c r="CE1031" s="5"/>
    </row>
    <row r="1032" spans="1:83" ht="14.25" customHeight="1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5"/>
      <c r="AD1032" s="5"/>
      <c r="AE1032" s="5"/>
      <c r="AF1032" s="5"/>
      <c r="AG1032" s="5"/>
      <c r="AH1032" s="5"/>
      <c r="AI1032" s="5"/>
      <c r="AJ1032" s="5"/>
      <c r="AK1032" s="5"/>
      <c r="AL1032" s="5"/>
      <c r="AM1032" s="5"/>
      <c r="AN1032" s="5"/>
      <c r="AO1032" s="5"/>
      <c r="AP1032" s="5"/>
      <c r="AQ1032" s="5"/>
      <c r="AR1032" s="5"/>
      <c r="AS1032" s="5"/>
      <c r="AT1032" s="5"/>
      <c r="AU1032" s="5"/>
      <c r="AV1032" s="5"/>
      <c r="AW1032" s="5"/>
      <c r="AX1032" s="5"/>
      <c r="AY1032" s="5"/>
      <c r="AZ1032" s="5"/>
      <c r="BA1032" s="5"/>
      <c r="BB1032" s="5"/>
      <c r="BC1032" s="5"/>
      <c r="BD1032" s="5"/>
      <c r="BE1032" s="5"/>
      <c r="BF1032" s="5"/>
      <c r="BG1032" s="5"/>
      <c r="BH1032" s="5"/>
      <c r="BI1032" s="5"/>
      <c r="BJ1032" s="5"/>
      <c r="BK1032" s="5"/>
      <c r="BL1032" s="5"/>
      <c r="BM1032" s="5"/>
      <c r="BN1032" s="5"/>
      <c r="BO1032" s="5"/>
      <c r="BP1032" s="5"/>
      <c r="BQ1032" s="5"/>
      <c r="BR1032" s="5"/>
      <c r="BS1032" s="5"/>
      <c r="BT1032" s="5"/>
      <c r="BU1032" s="5"/>
      <c r="BV1032" s="5"/>
      <c r="BW1032" s="5"/>
      <c r="BX1032" s="5"/>
      <c r="BY1032" s="5"/>
      <c r="BZ1032" s="5"/>
      <c r="CA1032" s="5"/>
      <c r="CB1032" s="5"/>
      <c r="CC1032" s="5"/>
      <c r="CD1032" s="5"/>
      <c r="CE1032" s="5"/>
    </row>
    <row r="1033" spans="1:83" ht="14.25" customHeight="1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  <c r="AG1033" s="5"/>
      <c r="AH1033" s="5"/>
      <c r="AI1033" s="5"/>
      <c r="AJ1033" s="5"/>
      <c r="AK1033" s="5"/>
      <c r="AL1033" s="5"/>
      <c r="AM1033" s="5"/>
      <c r="AN1033" s="5"/>
      <c r="AO1033" s="5"/>
      <c r="AP1033" s="5"/>
      <c r="AQ1033" s="5"/>
      <c r="AR1033" s="5"/>
      <c r="AS1033" s="5"/>
      <c r="AT1033" s="5"/>
      <c r="AU1033" s="5"/>
      <c r="AV1033" s="5"/>
      <c r="AW1033" s="5"/>
      <c r="AX1033" s="5"/>
      <c r="AY1033" s="5"/>
      <c r="AZ1033" s="5"/>
      <c r="BA1033" s="5"/>
      <c r="BB1033" s="5"/>
      <c r="BC1033" s="5"/>
      <c r="BD1033" s="5"/>
      <c r="BE1033" s="5"/>
      <c r="BF1033" s="5"/>
      <c r="BG1033" s="5"/>
      <c r="BH1033" s="5"/>
      <c r="BI1033" s="5"/>
      <c r="BJ1033" s="5"/>
      <c r="BK1033" s="5"/>
      <c r="BL1033" s="5"/>
      <c r="BM1033" s="5"/>
      <c r="BN1033" s="5"/>
      <c r="BO1033" s="5"/>
      <c r="BP1033" s="5"/>
      <c r="BQ1033" s="5"/>
      <c r="BR1033" s="5"/>
      <c r="BS1033" s="5"/>
      <c r="BT1033" s="5"/>
      <c r="BU1033" s="5"/>
      <c r="BV1033" s="5"/>
      <c r="BW1033" s="5"/>
      <c r="BX1033" s="5"/>
      <c r="BY1033" s="5"/>
      <c r="BZ1033" s="5"/>
      <c r="CA1033" s="5"/>
      <c r="CB1033" s="5"/>
      <c r="CC1033" s="5"/>
      <c r="CD1033" s="5"/>
      <c r="CE1033" s="5"/>
    </row>
    <row r="1034" spans="1:83" ht="14.25" customHeight="1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  <c r="AA1034" s="5"/>
      <c r="AB1034" s="5"/>
      <c r="AC1034" s="5"/>
      <c r="AD1034" s="5"/>
      <c r="AE1034" s="5"/>
      <c r="AF1034" s="5"/>
      <c r="AG1034" s="5"/>
      <c r="AH1034" s="5"/>
      <c r="AI1034" s="5"/>
      <c r="AJ1034" s="5"/>
      <c r="AK1034" s="5"/>
      <c r="AL1034" s="5"/>
      <c r="AM1034" s="5"/>
      <c r="AN1034" s="5"/>
      <c r="AO1034" s="5"/>
      <c r="AP1034" s="5"/>
      <c r="AQ1034" s="5"/>
      <c r="AR1034" s="5"/>
      <c r="AS1034" s="5"/>
      <c r="AT1034" s="5"/>
      <c r="AU1034" s="5"/>
      <c r="AV1034" s="5"/>
      <c r="AW1034" s="5"/>
      <c r="AX1034" s="5"/>
      <c r="AY1034" s="5"/>
      <c r="AZ1034" s="5"/>
      <c r="BA1034" s="5"/>
      <c r="BB1034" s="5"/>
      <c r="BC1034" s="5"/>
      <c r="BD1034" s="5"/>
      <c r="BE1034" s="5"/>
      <c r="BF1034" s="5"/>
      <c r="BG1034" s="5"/>
      <c r="BH1034" s="5"/>
      <c r="BI1034" s="5"/>
      <c r="BJ1034" s="5"/>
      <c r="BK1034" s="5"/>
      <c r="BL1034" s="5"/>
      <c r="BM1034" s="5"/>
      <c r="BN1034" s="5"/>
      <c r="BO1034" s="5"/>
      <c r="BP1034" s="5"/>
      <c r="BQ1034" s="5"/>
      <c r="BR1034" s="5"/>
      <c r="BS1034" s="5"/>
      <c r="BT1034" s="5"/>
      <c r="BU1034" s="5"/>
      <c r="BV1034" s="5"/>
      <c r="BW1034" s="5"/>
      <c r="BX1034" s="5"/>
      <c r="BY1034" s="5"/>
      <c r="BZ1034" s="5"/>
      <c r="CA1034" s="5"/>
      <c r="CB1034" s="5"/>
      <c r="CC1034" s="5"/>
      <c r="CD1034" s="5"/>
      <c r="CE1034" s="5"/>
    </row>
    <row r="1035" spans="1:83" ht="14.25" customHeight="1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  <c r="AA1035" s="5"/>
      <c r="AB1035" s="5"/>
      <c r="AC1035" s="5"/>
      <c r="AD1035" s="5"/>
      <c r="AE1035" s="5"/>
      <c r="AF1035" s="5"/>
      <c r="AG1035" s="5"/>
      <c r="AH1035" s="5"/>
      <c r="AI1035" s="5"/>
      <c r="AJ1035" s="5"/>
      <c r="AK1035" s="5"/>
      <c r="AL1035" s="5"/>
      <c r="AM1035" s="5"/>
      <c r="AN1035" s="5"/>
      <c r="AO1035" s="5"/>
      <c r="AP1035" s="5"/>
      <c r="AQ1035" s="5"/>
      <c r="AR1035" s="5"/>
      <c r="AS1035" s="5"/>
      <c r="AT1035" s="5"/>
      <c r="AU1035" s="5"/>
      <c r="AV1035" s="5"/>
      <c r="AW1035" s="5"/>
      <c r="AX1035" s="5"/>
      <c r="AY1035" s="5"/>
      <c r="AZ1035" s="5"/>
      <c r="BA1035" s="5"/>
      <c r="BB1035" s="5"/>
      <c r="BC1035" s="5"/>
      <c r="BD1035" s="5"/>
      <c r="BE1035" s="5"/>
      <c r="BF1035" s="5"/>
      <c r="BG1035" s="5"/>
      <c r="BH1035" s="5"/>
      <c r="BI1035" s="5"/>
      <c r="BJ1035" s="5"/>
      <c r="BK1035" s="5"/>
      <c r="BL1035" s="5"/>
      <c r="BM1035" s="5"/>
      <c r="BN1035" s="5"/>
      <c r="BO1035" s="5"/>
      <c r="BP1035" s="5"/>
      <c r="BQ1035" s="5"/>
      <c r="BR1035" s="5"/>
      <c r="BS1035" s="5"/>
      <c r="BT1035" s="5"/>
      <c r="BU1035" s="5"/>
      <c r="BV1035" s="5"/>
      <c r="BW1035" s="5"/>
      <c r="BX1035" s="5"/>
      <c r="BY1035" s="5"/>
      <c r="BZ1035" s="5"/>
      <c r="CA1035" s="5"/>
      <c r="CB1035" s="5"/>
      <c r="CC1035" s="5"/>
      <c r="CD1035" s="5"/>
      <c r="CE1035" s="5"/>
    </row>
    <row r="1036" spans="1:83" ht="14.25" customHeight="1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  <c r="AG1036" s="5"/>
      <c r="AH1036" s="5"/>
      <c r="AI1036" s="5"/>
      <c r="AJ1036" s="5"/>
      <c r="AK1036" s="5"/>
      <c r="AL1036" s="5"/>
      <c r="AM1036" s="5"/>
      <c r="AN1036" s="5"/>
      <c r="AO1036" s="5"/>
      <c r="AP1036" s="5"/>
      <c r="AQ1036" s="5"/>
      <c r="AR1036" s="5"/>
      <c r="AS1036" s="5"/>
      <c r="AT1036" s="5"/>
      <c r="AU1036" s="5"/>
      <c r="AV1036" s="5"/>
      <c r="AW1036" s="5"/>
      <c r="AX1036" s="5"/>
      <c r="AY1036" s="5"/>
      <c r="AZ1036" s="5"/>
      <c r="BA1036" s="5"/>
      <c r="BB1036" s="5"/>
      <c r="BC1036" s="5"/>
      <c r="BD1036" s="5"/>
      <c r="BE1036" s="5"/>
      <c r="BF1036" s="5"/>
      <c r="BG1036" s="5"/>
      <c r="BH1036" s="5"/>
      <c r="BI1036" s="5"/>
      <c r="BJ1036" s="5"/>
      <c r="BK1036" s="5"/>
      <c r="BL1036" s="5"/>
      <c r="BM1036" s="5"/>
      <c r="BN1036" s="5"/>
      <c r="BO1036" s="5"/>
      <c r="BP1036" s="5"/>
      <c r="BQ1036" s="5"/>
      <c r="BR1036" s="5"/>
      <c r="BS1036" s="5"/>
      <c r="BT1036" s="5"/>
      <c r="BU1036" s="5"/>
      <c r="BV1036" s="5"/>
      <c r="BW1036" s="5"/>
      <c r="BX1036" s="5"/>
      <c r="BY1036" s="5"/>
      <c r="BZ1036" s="5"/>
      <c r="CA1036" s="5"/>
      <c r="CB1036" s="5"/>
      <c r="CC1036" s="5"/>
      <c r="CD1036" s="5"/>
      <c r="CE1036" s="5"/>
    </row>
    <row r="1037" spans="1:83" ht="14.25" customHeight="1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  <c r="Y1037" s="5"/>
      <c r="Z1037" s="5"/>
      <c r="AA1037" s="5"/>
      <c r="AB1037" s="5"/>
      <c r="AC1037" s="5"/>
      <c r="AD1037" s="5"/>
      <c r="AE1037" s="5"/>
      <c r="AF1037" s="5"/>
      <c r="AG1037" s="5"/>
      <c r="AH1037" s="5"/>
      <c r="AI1037" s="5"/>
      <c r="AJ1037" s="5"/>
      <c r="AK1037" s="5"/>
      <c r="AL1037" s="5"/>
      <c r="AM1037" s="5"/>
      <c r="AN1037" s="5"/>
      <c r="AO1037" s="5"/>
      <c r="AP1037" s="5"/>
      <c r="AQ1037" s="5"/>
      <c r="AR1037" s="5"/>
      <c r="AS1037" s="5"/>
      <c r="AT1037" s="5"/>
      <c r="AU1037" s="5"/>
      <c r="AV1037" s="5"/>
      <c r="AW1037" s="5"/>
      <c r="AX1037" s="5"/>
      <c r="AY1037" s="5"/>
      <c r="AZ1037" s="5"/>
      <c r="BA1037" s="5"/>
      <c r="BB1037" s="5"/>
      <c r="BC1037" s="5"/>
      <c r="BD1037" s="5"/>
      <c r="BE1037" s="5"/>
      <c r="BF1037" s="5"/>
      <c r="BG1037" s="5"/>
      <c r="BH1037" s="5"/>
      <c r="BI1037" s="5"/>
      <c r="BJ1037" s="5"/>
      <c r="BK1037" s="5"/>
      <c r="BL1037" s="5"/>
      <c r="BM1037" s="5"/>
      <c r="BN1037" s="5"/>
      <c r="BO1037" s="5"/>
      <c r="BP1037" s="5"/>
      <c r="BQ1037" s="5"/>
      <c r="BR1037" s="5"/>
      <c r="BS1037" s="5"/>
      <c r="BT1037" s="5"/>
      <c r="BU1037" s="5"/>
      <c r="BV1037" s="5"/>
      <c r="BW1037" s="5"/>
      <c r="BX1037" s="5"/>
      <c r="BY1037" s="5"/>
      <c r="BZ1037" s="5"/>
      <c r="CA1037" s="5"/>
      <c r="CB1037" s="5"/>
      <c r="CC1037" s="5"/>
      <c r="CD1037" s="5"/>
      <c r="CE1037" s="5"/>
    </row>
    <row r="1038" spans="1:83" ht="14.25" customHeight="1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  <c r="Y1038" s="5"/>
      <c r="Z1038" s="5"/>
      <c r="AA1038" s="5"/>
      <c r="AB1038" s="5"/>
      <c r="AC1038" s="5"/>
      <c r="AD1038" s="5"/>
      <c r="AE1038" s="5"/>
      <c r="AF1038" s="5"/>
      <c r="AG1038" s="5"/>
      <c r="AH1038" s="5"/>
      <c r="AI1038" s="5"/>
      <c r="AJ1038" s="5"/>
      <c r="AK1038" s="5"/>
      <c r="AL1038" s="5"/>
      <c r="AM1038" s="5"/>
      <c r="AN1038" s="5"/>
      <c r="AO1038" s="5"/>
      <c r="AP1038" s="5"/>
      <c r="AQ1038" s="5"/>
      <c r="AR1038" s="5"/>
      <c r="AS1038" s="5"/>
      <c r="AT1038" s="5"/>
      <c r="AU1038" s="5"/>
      <c r="AV1038" s="5"/>
      <c r="AW1038" s="5"/>
      <c r="AX1038" s="5"/>
      <c r="AY1038" s="5"/>
      <c r="AZ1038" s="5"/>
      <c r="BA1038" s="5"/>
      <c r="BB1038" s="5"/>
      <c r="BC1038" s="5"/>
      <c r="BD1038" s="5"/>
      <c r="BE1038" s="5"/>
      <c r="BF1038" s="5"/>
      <c r="BG1038" s="5"/>
      <c r="BH1038" s="5"/>
      <c r="BI1038" s="5"/>
      <c r="BJ1038" s="5"/>
      <c r="BK1038" s="5"/>
      <c r="BL1038" s="5"/>
      <c r="BM1038" s="5"/>
      <c r="BN1038" s="5"/>
      <c r="BO1038" s="5"/>
      <c r="BP1038" s="5"/>
      <c r="BQ1038" s="5"/>
      <c r="BR1038" s="5"/>
      <c r="BS1038" s="5"/>
      <c r="BT1038" s="5"/>
      <c r="BU1038" s="5"/>
      <c r="BV1038" s="5"/>
      <c r="BW1038" s="5"/>
      <c r="BX1038" s="5"/>
      <c r="BY1038" s="5"/>
      <c r="BZ1038" s="5"/>
      <c r="CA1038" s="5"/>
      <c r="CB1038" s="5"/>
      <c r="CC1038" s="5"/>
      <c r="CD1038" s="5"/>
      <c r="CE1038" s="5"/>
    </row>
    <row r="1039" spans="1:83" ht="14.25" customHeight="1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  <c r="AG1039" s="5"/>
      <c r="AH1039" s="5"/>
      <c r="AI1039" s="5"/>
      <c r="AJ1039" s="5"/>
      <c r="AK1039" s="5"/>
      <c r="AL1039" s="5"/>
      <c r="AM1039" s="5"/>
      <c r="AN1039" s="5"/>
      <c r="AO1039" s="5"/>
      <c r="AP1039" s="5"/>
      <c r="AQ1039" s="5"/>
      <c r="AR1039" s="5"/>
      <c r="AS1039" s="5"/>
      <c r="AT1039" s="5"/>
      <c r="AU1039" s="5"/>
      <c r="AV1039" s="5"/>
      <c r="AW1039" s="5"/>
      <c r="AX1039" s="5"/>
      <c r="AY1039" s="5"/>
      <c r="AZ1039" s="5"/>
      <c r="BA1039" s="5"/>
      <c r="BB1039" s="5"/>
      <c r="BC1039" s="5"/>
      <c r="BD1039" s="5"/>
      <c r="BE1039" s="5"/>
      <c r="BF1039" s="5"/>
      <c r="BG1039" s="5"/>
      <c r="BH1039" s="5"/>
      <c r="BI1039" s="5"/>
      <c r="BJ1039" s="5"/>
      <c r="BK1039" s="5"/>
      <c r="BL1039" s="5"/>
      <c r="BM1039" s="5"/>
      <c r="BN1039" s="5"/>
      <c r="BO1039" s="5"/>
      <c r="BP1039" s="5"/>
      <c r="BQ1039" s="5"/>
      <c r="BR1039" s="5"/>
      <c r="BS1039" s="5"/>
      <c r="BT1039" s="5"/>
      <c r="BU1039" s="5"/>
      <c r="BV1039" s="5"/>
      <c r="BW1039" s="5"/>
      <c r="BX1039" s="5"/>
      <c r="BY1039" s="5"/>
      <c r="BZ1039" s="5"/>
      <c r="CA1039" s="5"/>
      <c r="CB1039" s="5"/>
      <c r="CC1039" s="5"/>
      <c r="CD1039" s="5"/>
      <c r="CE1039" s="5"/>
    </row>
    <row r="1040" spans="1:83" ht="14.25" customHeight="1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  <c r="Q1040" s="5"/>
      <c r="R1040" s="5"/>
      <c r="S1040" s="5"/>
      <c r="T1040" s="5"/>
      <c r="U1040" s="5"/>
      <c r="V1040" s="5"/>
      <c r="W1040" s="5"/>
      <c r="X1040" s="5"/>
      <c r="Y1040" s="5"/>
      <c r="Z1040" s="5"/>
      <c r="AA1040" s="5"/>
      <c r="AB1040" s="5"/>
      <c r="AC1040" s="5"/>
      <c r="AD1040" s="5"/>
      <c r="AE1040" s="5"/>
      <c r="AF1040" s="5"/>
      <c r="AG1040" s="5"/>
      <c r="AH1040" s="5"/>
      <c r="AI1040" s="5"/>
      <c r="AJ1040" s="5"/>
      <c r="AK1040" s="5"/>
      <c r="AL1040" s="5"/>
      <c r="AM1040" s="5"/>
      <c r="AN1040" s="5"/>
      <c r="AO1040" s="5"/>
      <c r="AP1040" s="5"/>
      <c r="AQ1040" s="5"/>
      <c r="AR1040" s="5"/>
      <c r="AS1040" s="5"/>
      <c r="AT1040" s="5"/>
      <c r="AU1040" s="5"/>
      <c r="AV1040" s="5"/>
      <c r="AW1040" s="5"/>
      <c r="AX1040" s="5"/>
      <c r="AY1040" s="5"/>
      <c r="AZ1040" s="5"/>
      <c r="BA1040" s="5"/>
      <c r="BB1040" s="5"/>
      <c r="BC1040" s="5"/>
      <c r="BD1040" s="5"/>
      <c r="BE1040" s="5"/>
      <c r="BF1040" s="5"/>
      <c r="BG1040" s="5"/>
      <c r="BH1040" s="5"/>
      <c r="BI1040" s="5"/>
      <c r="BJ1040" s="5"/>
      <c r="BK1040" s="5"/>
      <c r="BL1040" s="5"/>
      <c r="BM1040" s="5"/>
      <c r="BN1040" s="5"/>
      <c r="BO1040" s="5"/>
      <c r="BP1040" s="5"/>
      <c r="BQ1040" s="5"/>
      <c r="BR1040" s="5"/>
      <c r="BS1040" s="5"/>
      <c r="BT1040" s="5"/>
      <c r="BU1040" s="5"/>
      <c r="BV1040" s="5"/>
      <c r="BW1040" s="5"/>
      <c r="BX1040" s="5"/>
      <c r="BY1040" s="5"/>
      <c r="BZ1040" s="5"/>
      <c r="CA1040" s="5"/>
      <c r="CB1040" s="5"/>
      <c r="CC1040" s="5"/>
      <c r="CD1040" s="5"/>
      <c r="CE1040" s="5"/>
    </row>
    <row r="1041" spans="1:83" ht="14.25" customHeight="1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5"/>
      <c r="R1041" s="5"/>
      <c r="S1041" s="5"/>
      <c r="T1041" s="5"/>
      <c r="U1041" s="5"/>
      <c r="V1041" s="5"/>
      <c r="W1041" s="5"/>
      <c r="X1041" s="5"/>
      <c r="Y1041" s="5"/>
      <c r="Z1041" s="5"/>
      <c r="AA1041" s="5"/>
      <c r="AB1041" s="5"/>
      <c r="AC1041" s="5"/>
      <c r="AD1041" s="5"/>
      <c r="AE1041" s="5"/>
      <c r="AF1041" s="5"/>
      <c r="AG1041" s="5"/>
      <c r="AH1041" s="5"/>
      <c r="AI1041" s="5"/>
      <c r="AJ1041" s="5"/>
      <c r="AK1041" s="5"/>
      <c r="AL1041" s="5"/>
      <c r="AM1041" s="5"/>
      <c r="AN1041" s="5"/>
      <c r="AO1041" s="5"/>
      <c r="AP1041" s="5"/>
      <c r="AQ1041" s="5"/>
      <c r="AR1041" s="5"/>
      <c r="AS1041" s="5"/>
      <c r="AT1041" s="5"/>
      <c r="AU1041" s="5"/>
      <c r="AV1041" s="5"/>
      <c r="AW1041" s="5"/>
      <c r="AX1041" s="5"/>
      <c r="AY1041" s="5"/>
      <c r="AZ1041" s="5"/>
      <c r="BA1041" s="5"/>
      <c r="BB1041" s="5"/>
      <c r="BC1041" s="5"/>
      <c r="BD1041" s="5"/>
      <c r="BE1041" s="5"/>
      <c r="BF1041" s="5"/>
      <c r="BG1041" s="5"/>
      <c r="BH1041" s="5"/>
      <c r="BI1041" s="5"/>
      <c r="BJ1041" s="5"/>
      <c r="BK1041" s="5"/>
      <c r="BL1041" s="5"/>
      <c r="BM1041" s="5"/>
      <c r="BN1041" s="5"/>
      <c r="BO1041" s="5"/>
      <c r="BP1041" s="5"/>
      <c r="BQ1041" s="5"/>
      <c r="BR1041" s="5"/>
      <c r="BS1041" s="5"/>
      <c r="BT1041" s="5"/>
      <c r="BU1041" s="5"/>
      <c r="BV1041" s="5"/>
      <c r="BW1041" s="5"/>
      <c r="BX1041" s="5"/>
      <c r="BY1041" s="5"/>
      <c r="BZ1041" s="5"/>
      <c r="CA1041" s="5"/>
      <c r="CB1041" s="5"/>
      <c r="CC1041" s="5"/>
      <c r="CD1041" s="5"/>
      <c r="CE1041" s="5"/>
    </row>
  </sheetData>
  <mergeCells count="378">
    <mergeCell ref="N230:Q230"/>
    <mergeCell ref="F231:I231"/>
    <mergeCell ref="F232:I232"/>
    <mergeCell ref="F256:I256"/>
    <mergeCell ref="L256:M256"/>
    <mergeCell ref="N256:Q256"/>
    <mergeCell ref="F241:I241"/>
    <mergeCell ref="L241:M241"/>
    <mergeCell ref="N241:Q241"/>
    <mergeCell ref="F242:I242"/>
    <mergeCell ref="F243:I243"/>
    <mergeCell ref="F244:I244"/>
    <mergeCell ref="L244:M244"/>
    <mergeCell ref="N244:Q244"/>
    <mergeCell ref="F245:I245"/>
    <mergeCell ref="L245:M245"/>
    <mergeCell ref="N245:Q245"/>
    <mergeCell ref="F246:I246"/>
    <mergeCell ref="F247:I247"/>
    <mergeCell ref="F257:I257"/>
    <mergeCell ref="F258:I258"/>
    <mergeCell ref="F254:I254"/>
    <mergeCell ref="F255:I255"/>
    <mergeCell ref="F259:I259"/>
    <mergeCell ref="L259:M259"/>
    <mergeCell ref="N259:Q259"/>
    <mergeCell ref="F260:I260"/>
    <mergeCell ref="F261:I261"/>
    <mergeCell ref="F235:I235"/>
    <mergeCell ref="F236:I236"/>
    <mergeCell ref="F253:I253"/>
    <mergeCell ref="L253:M253"/>
    <mergeCell ref="N253:Q253"/>
    <mergeCell ref="F238:I238"/>
    <mergeCell ref="F239:I239"/>
    <mergeCell ref="F240:I240"/>
    <mergeCell ref="F249:I249"/>
    <mergeCell ref="L249:M249"/>
    <mergeCell ref="N249:Q249"/>
    <mergeCell ref="F250:I250"/>
    <mergeCell ref="N158:Q158"/>
    <mergeCell ref="F160:R160"/>
    <mergeCell ref="F161:I161"/>
    <mergeCell ref="F162:I162"/>
    <mergeCell ref="N233:Q233"/>
    <mergeCell ref="F237:I237"/>
    <mergeCell ref="L237:M237"/>
    <mergeCell ref="N237:Q237"/>
    <mergeCell ref="F212:I212"/>
    <mergeCell ref="L212:M212"/>
    <mergeCell ref="N212:Q212"/>
    <mergeCell ref="F213:I213"/>
    <mergeCell ref="F214:I214"/>
    <mergeCell ref="F215:I215"/>
    <mergeCell ref="F216:I216"/>
    <mergeCell ref="F227:I227"/>
    <mergeCell ref="L227:M227"/>
    <mergeCell ref="N227:Q227"/>
    <mergeCell ref="F228:I228"/>
    <mergeCell ref="F229:I229"/>
    <mergeCell ref="F230:I230"/>
    <mergeCell ref="L230:M230"/>
    <mergeCell ref="F234:I234"/>
    <mergeCell ref="L234:M234"/>
    <mergeCell ref="F128:R128"/>
    <mergeCell ref="F101:I101"/>
    <mergeCell ref="L101:M101"/>
    <mergeCell ref="N101:Q101"/>
    <mergeCell ref="F102:R102"/>
    <mergeCell ref="F103:I103"/>
    <mergeCell ref="N124:Q124"/>
    <mergeCell ref="F125:R125"/>
    <mergeCell ref="F126:R126"/>
    <mergeCell ref="F118:I118"/>
    <mergeCell ref="L118:M118"/>
    <mergeCell ref="N118:Q118"/>
    <mergeCell ref="F119:R119"/>
    <mergeCell ref="F120:R120"/>
    <mergeCell ref="F121:I121"/>
    <mergeCell ref="F122:I122"/>
    <mergeCell ref="N123:Q123"/>
    <mergeCell ref="F124:I124"/>
    <mergeCell ref="F105:R105"/>
    <mergeCell ref="N107:Q107"/>
    <mergeCell ref="F127:I127"/>
    <mergeCell ref="L124:M124"/>
    <mergeCell ref="L127:M127"/>
    <mergeCell ref="N127:Q127"/>
    <mergeCell ref="M268:Q268"/>
    <mergeCell ref="F269:I269"/>
    <mergeCell ref="F192:I192"/>
    <mergeCell ref="F187:I187"/>
    <mergeCell ref="F188:I188"/>
    <mergeCell ref="F189:I189"/>
    <mergeCell ref="N198:Q198"/>
    <mergeCell ref="L187:M187"/>
    <mergeCell ref="N187:Q187"/>
    <mergeCell ref="M267:Q267"/>
    <mergeCell ref="F203:I203"/>
    <mergeCell ref="F264:R264"/>
    <mergeCell ref="L203:M203"/>
    <mergeCell ref="N203:Q203"/>
    <mergeCell ref="F204:I204"/>
    <mergeCell ref="F205:I205"/>
    <mergeCell ref="F206:I206"/>
    <mergeCell ref="F207:I207"/>
    <mergeCell ref="L207:M207"/>
    <mergeCell ref="N207:Q207"/>
    <mergeCell ref="F248:I248"/>
    <mergeCell ref="F251:I251"/>
    <mergeCell ref="F252:I252"/>
    <mergeCell ref="N234:Q234"/>
    <mergeCell ref="F270:I270"/>
    <mergeCell ref="F273:I273"/>
    <mergeCell ref="N273:Q273"/>
    <mergeCell ref="N274:Q274"/>
    <mergeCell ref="L269:M269"/>
    <mergeCell ref="N269:Q269"/>
    <mergeCell ref="L273:M273"/>
    <mergeCell ref="L274:M274"/>
    <mergeCell ref="F274:I274"/>
    <mergeCell ref="F271:I271"/>
    <mergeCell ref="L271:M271"/>
    <mergeCell ref="N271:Q271"/>
    <mergeCell ref="F272:I272"/>
    <mergeCell ref="N217:Q217"/>
    <mergeCell ref="F218:I218"/>
    <mergeCell ref="F219:I219"/>
    <mergeCell ref="F221:I221"/>
    <mergeCell ref="L221:M221"/>
    <mergeCell ref="N221:Q221"/>
    <mergeCell ref="F223:I223"/>
    <mergeCell ref="N220:Q220"/>
    <mergeCell ref="F226:I226"/>
    <mergeCell ref="L226:M226"/>
    <mergeCell ref="N226:Q226"/>
    <mergeCell ref="F185:I185"/>
    <mergeCell ref="F186:I186"/>
    <mergeCell ref="F181:I181"/>
    <mergeCell ref="F208:I208"/>
    <mergeCell ref="F199:I199"/>
    <mergeCell ref="L199:M199"/>
    <mergeCell ref="N199:Q199"/>
    <mergeCell ref="F200:I200"/>
    <mergeCell ref="F201:I201"/>
    <mergeCell ref="F202:I202"/>
    <mergeCell ref="F163:I163"/>
    <mergeCell ref="L163:M163"/>
    <mergeCell ref="N163:Q163"/>
    <mergeCell ref="F209:I209"/>
    <mergeCell ref="F211:I211"/>
    <mergeCell ref="F210:I210"/>
    <mergeCell ref="F217:I217"/>
    <mergeCell ref="L217:M217"/>
    <mergeCell ref="F86:I86"/>
    <mergeCell ref="L86:M86"/>
    <mergeCell ref="N86:Q86"/>
    <mergeCell ref="F87:R87"/>
    <mergeCell ref="F88:I88"/>
    <mergeCell ref="F89:I89"/>
    <mergeCell ref="L89:M89"/>
    <mergeCell ref="N89:Q89"/>
    <mergeCell ref="F90:R90"/>
    <mergeCell ref="F91:I91"/>
    <mergeCell ref="F171:I171"/>
    <mergeCell ref="L182:M182"/>
    <mergeCell ref="N182:Q182"/>
    <mergeCell ref="F183:R183"/>
    <mergeCell ref="F184:R184"/>
    <mergeCell ref="F182:I182"/>
    <mergeCell ref="F177:I177"/>
    <mergeCell ref="L177:M177"/>
    <mergeCell ref="N177:Q177"/>
    <mergeCell ref="F178:R178"/>
    <mergeCell ref="F179:R179"/>
    <mergeCell ref="F180:I180"/>
    <mergeCell ref="F164:R164"/>
    <mergeCell ref="F165:R165"/>
    <mergeCell ref="F166:I166"/>
    <mergeCell ref="F167:I167"/>
    <mergeCell ref="F168:I168"/>
    <mergeCell ref="L168:M168"/>
    <mergeCell ref="N168:Q168"/>
    <mergeCell ref="F169:R169"/>
    <mergeCell ref="F170:R170"/>
    <mergeCell ref="L172:M172"/>
    <mergeCell ref="N172:Q172"/>
    <mergeCell ref="F173:R173"/>
    <mergeCell ref="F174:R174"/>
    <mergeCell ref="F172:I172"/>
    <mergeCell ref="F175:I175"/>
    <mergeCell ref="F176:I176"/>
    <mergeCell ref="F284:R284"/>
    <mergeCell ref="F285:R285"/>
    <mergeCell ref="L276:M276"/>
    <mergeCell ref="N276:Q276"/>
    <mergeCell ref="F277:R277"/>
    <mergeCell ref="N195:Q195"/>
    <mergeCell ref="F191:I191"/>
    <mergeCell ref="F190:I190"/>
    <mergeCell ref="F195:I195"/>
    <mergeCell ref="L195:M195"/>
    <mergeCell ref="F196:R196"/>
    <mergeCell ref="F197:I197"/>
    <mergeCell ref="F220:I220"/>
    <mergeCell ref="L220:M220"/>
    <mergeCell ref="F265:I265"/>
    <mergeCell ref="L265:M265"/>
    <mergeCell ref="N265:Q265"/>
    <mergeCell ref="F266:I266"/>
    <mergeCell ref="F263:I263"/>
    <mergeCell ref="L263:M263"/>
    <mergeCell ref="N262:Q262"/>
    <mergeCell ref="F222:I222"/>
    <mergeCell ref="F224:I224"/>
    <mergeCell ref="F225:I225"/>
    <mergeCell ref="F286:I286"/>
    <mergeCell ref="L286:M286"/>
    <mergeCell ref="N286:Q286"/>
    <mergeCell ref="F287:R287"/>
    <mergeCell ref="F288:R288"/>
    <mergeCell ref="F106:I106"/>
    <mergeCell ref="N113:Q113"/>
    <mergeCell ref="F279:R279"/>
    <mergeCell ref="L283:M283"/>
    <mergeCell ref="N283:Q283"/>
    <mergeCell ref="F278:I278"/>
    <mergeCell ref="F280:I280"/>
    <mergeCell ref="L280:M280"/>
    <mergeCell ref="N280:Q280"/>
    <mergeCell ref="F281:R281"/>
    <mergeCell ref="F282:R282"/>
    <mergeCell ref="F283:I283"/>
    <mergeCell ref="L191:M191"/>
    <mergeCell ref="N191:Q191"/>
    <mergeCell ref="L278:M278"/>
    <mergeCell ref="N278:Q278"/>
    <mergeCell ref="N263:Q263"/>
    <mergeCell ref="N275:Q275"/>
    <mergeCell ref="F276:I276"/>
    <mergeCell ref="F159:R159"/>
    <mergeCell ref="L153:M153"/>
    <mergeCell ref="N153:Q153"/>
    <mergeCell ref="F154:R154"/>
    <mergeCell ref="F155:R155"/>
    <mergeCell ref="F153:I153"/>
    <mergeCell ref="F134:I134"/>
    <mergeCell ref="N152:Q152"/>
    <mergeCell ref="F129:R129"/>
    <mergeCell ref="F145:I145"/>
    <mergeCell ref="F146:I146"/>
    <mergeCell ref="F130:I130"/>
    <mergeCell ref="L130:M130"/>
    <mergeCell ref="N130:Q130"/>
    <mergeCell ref="F131:R131"/>
    <mergeCell ref="F138:I138"/>
    <mergeCell ref="L138:M138"/>
    <mergeCell ref="N138:Q138"/>
    <mergeCell ref="F139:I139"/>
    <mergeCell ref="F140:I140"/>
    <mergeCell ref="F141:I141"/>
    <mergeCell ref="L141:M141"/>
    <mergeCell ref="F158:I158"/>
    <mergeCell ref="L158:M158"/>
    <mergeCell ref="C71:R71"/>
    <mergeCell ref="F113:I113"/>
    <mergeCell ref="L113:M113"/>
    <mergeCell ref="F114:R114"/>
    <mergeCell ref="F115:R115"/>
    <mergeCell ref="F116:I116"/>
    <mergeCell ref="F117:I117"/>
    <mergeCell ref="F73:Q73"/>
    <mergeCell ref="F74:Q74"/>
    <mergeCell ref="F100:I100"/>
    <mergeCell ref="F108:I108"/>
    <mergeCell ref="L108:M108"/>
    <mergeCell ref="N108:Q108"/>
    <mergeCell ref="F109:R109"/>
    <mergeCell ref="F110:R110"/>
    <mergeCell ref="F111:I111"/>
    <mergeCell ref="F112:I112"/>
    <mergeCell ref="F75:Q75"/>
    <mergeCell ref="M77:P77"/>
    <mergeCell ref="M79:Q79"/>
    <mergeCell ref="F82:I82"/>
    <mergeCell ref="L82:M82"/>
    <mergeCell ref="N82:Q82"/>
    <mergeCell ref="N83:Q83"/>
    <mergeCell ref="N53:Q53"/>
    <mergeCell ref="N54:Q54"/>
    <mergeCell ref="N55:Q55"/>
    <mergeCell ref="N56:Q56"/>
    <mergeCell ref="N57:Q57"/>
    <mergeCell ref="N58:Q58"/>
    <mergeCell ref="N61:Q61"/>
    <mergeCell ref="N64:Q64"/>
    <mergeCell ref="N59:Q59"/>
    <mergeCell ref="N62:Q62"/>
    <mergeCell ref="N63:Q63"/>
    <mergeCell ref="N60:Q60"/>
    <mergeCell ref="L34:P34"/>
    <mergeCell ref="C40:R40"/>
    <mergeCell ref="F42:Q42"/>
    <mergeCell ref="F43:Q43"/>
    <mergeCell ref="F44:Q44"/>
    <mergeCell ref="M46:P46"/>
    <mergeCell ref="M48:Q48"/>
    <mergeCell ref="C51:G51"/>
    <mergeCell ref="N51:Q51"/>
    <mergeCell ref="O14:P14"/>
    <mergeCell ref="O16:P16"/>
    <mergeCell ref="O17:P17"/>
    <mergeCell ref="O19:P19"/>
    <mergeCell ref="E23:P23"/>
    <mergeCell ref="H30:J30"/>
    <mergeCell ref="H31:J31"/>
    <mergeCell ref="H32:J32"/>
    <mergeCell ref="O20:P20"/>
    <mergeCell ref="M26:P26"/>
    <mergeCell ref="H28:J28"/>
    <mergeCell ref="M28:P28"/>
    <mergeCell ref="H29:J29"/>
    <mergeCell ref="M29:P29"/>
    <mergeCell ref="M30:P30"/>
    <mergeCell ref="M31:P31"/>
    <mergeCell ref="M32:P32"/>
    <mergeCell ref="H1:K1"/>
    <mergeCell ref="C2:R2"/>
    <mergeCell ref="S2:AC2"/>
    <mergeCell ref="C4:R4"/>
    <mergeCell ref="F6:Q6"/>
    <mergeCell ref="F7:Q7"/>
    <mergeCell ref="F8:Q8"/>
    <mergeCell ref="O11:P11"/>
    <mergeCell ref="O13:P13"/>
    <mergeCell ref="N84:Q84"/>
    <mergeCell ref="N85:Q85"/>
    <mergeCell ref="L92:M92"/>
    <mergeCell ref="N92:Q92"/>
    <mergeCell ref="F93:R93"/>
    <mergeCell ref="F92:I92"/>
    <mergeCell ref="F94:I94"/>
    <mergeCell ref="F95:I95"/>
    <mergeCell ref="L95:M95"/>
    <mergeCell ref="N95:Q95"/>
    <mergeCell ref="F96:R96"/>
    <mergeCell ref="F97:I97"/>
    <mergeCell ref="L104:M104"/>
    <mergeCell ref="N104:Q104"/>
    <mergeCell ref="F98:I98"/>
    <mergeCell ref="L98:M98"/>
    <mergeCell ref="N98:Q98"/>
    <mergeCell ref="F99:R99"/>
    <mergeCell ref="F104:I104"/>
    <mergeCell ref="F156:I156"/>
    <mergeCell ref="F157:I157"/>
    <mergeCell ref="F132:I132"/>
    <mergeCell ref="L132:M132"/>
    <mergeCell ref="N132:Q132"/>
    <mergeCell ref="F133:I133"/>
    <mergeCell ref="F142:I142"/>
    <mergeCell ref="F143:I143"/>
    <mergeCell ref="F144:I144"/>
    <mergeCell ref="F135:I135"/>
    <mergeCell ref="L135:M135"/>
    <mergeCell ref="N135:Q135"/>
    <mergeCell ref="F136:I136"/>
    <mergeCell ref="F137:I137"/>
    <mergeCell ref="F148:I148"/>
    <mergeCell ref="N141:Q141"/>
    <mergeCell ref="L145:M145"/>
    <mergeCell ref="N145:Q145"/>
    <mergeCell ref="F147:I147"/>
    <mergeCell ref="L148:M148"/>
    <mergeCell ref="N148:Q148"/>
    <mergeCell ref="F149:I149"/>
    <mergeCell ref="F150:I150"/>
    <mergeCell ref="F151:I151"/>
  </mergeCells>
  <pageMargins left="0.70866141732283472" right="0.70866141732283472" top="0.74803149606299213" bottom="0.74803149606299213" header="0" footer="0"/>
  <pageSetup paperSize="9" scale="45" fitToWidth="0" orientation="portrait" r:id="rId1"/>
  <headerFooter>
    <oddFooter>&amp;CStrana &amp;P z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SO102 - KOM. A ZPEVNĚNÉ PLOCHY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juda</dc:creator>
  <cp:lastModifiedBy>moucka</cp:lastModifiedBy>
  <cp:lastPrinted>2024-10-25T07:28:30Z</cp:lastPrinted>
  <dcterms:created xsi:type="dcterms:W3CDTF">2024-10-16T09:15:00Z</dcterms:created>
  <dcterms:modified xsi:type="dcterms:W3CDTF">2024-10-25T07:29:28Z</dcterms:modified>
</cp:coreProperties>
</file>